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0" windowWidth="15600" windowHeight="6435" tabRatio="852" firstSheet="2" activeTab="6"/>
  </bookViews>
  <sheets>
    <sheet name="KH 2019 TONG HOP " sheetId="1" r:id="rId1"/>
    <sheet name="KH 2019 Bieu1a VOn TT" sheetId="2" r:id="rId2"/>
    <sheet name="TT 2018 PB bieu 1b" sheetId="3" r:id="rId3"/>
    <sheet name="Vốn kết dư biểu 1b" sheetId="4" r:id="rId4"/>
    <sheet name="KH 2018 Bieu2a VOn SDD" sheetId="5" r:id="rId5"/>
    <sheet name="SDD 2018 PB bieu 2b" sheetId="6" r:id="rId6"/>
    <sheet name="KH 2017 Bieu3 VON TINH TW QL" sheetId="7" r:id="rId7"/>
  </sheets>
  <definedNames>
    <definedName name="_1">#N/A</definedName>
    <definedName name="_1000A01">#N/A</definedName>
    <definedName name="_2">#N/A</definedName>
    <definedName name="_40x4">5100</definedName>
    <definedName name="_boi1" localSheetId="2">#REF!</definedName>
    <definedName name="_boi1">#REF!</definedName>
    <definedName name="_boi2" localSheetId="2">#REF!</definedName>
    <definedName name="_boi2">#REF!</definedName>
    <definedName name="_boi3" localSheetId="2">#REF!</definedName>
    <definedName name="_boi3">#REF!</definedName>
    <definedName name="_boi4" localSheetId="2">#REF!</definedName>
    <definedName name="_boi4">#REF!</definedName>
    <definedName name="_btm10" localSheetId="6">#REF!</definedName>
    <definedName name="_btm10" localSheetId="4">#REF!</definedName>
    <definedName name="_btm10" localSheetId="0">#REF!</definedName>
    <definedName name="_btm10" localSheetId="5">#REF!</definedName>
    <definedName name="_btm10" localSheetId="2">#REF!</definedName>
    <definedName name="_btm10">#REF!</definedName>
    <definedName name="_btm100" localSheetId="6">#REF!</definedName>
    <definedName name="_btm100" localSheetId="4">#REF!</definedName>
    <definedName name="_btm100" localSheetId="0">#REF!</definedName>
    <definedName name="_btm100" localSheetId="5">#REF!</definedName>
    <definedName name="_btm100" localSheetId="2">#REF!</definedName>
    <definedName name="_btm100">#REF!</definedName>
    <definedName name="_BTM250" localSheetId="2">#REF!</definedName>
    <definedName name="_BTM250">#REF!</definedName>
    <definedName name="_btM300" localSheetId="2">#REF!</definedName>
    <definedName name="_btM300">#REF!</definedName>
    <definedName name="_cao1" localSheetId="2">#REF!</definedName>
    <definedName name="_cao1">#REF!</definedName>
    <definedName name="_cao2" localSheetId="2">#REF!</definedName>
    <definedName name="_cao2">#REF!</definedName>
    <definedName name="_cao3" localSheetId="2">#REF!</definedName>
    <definedName name="_cao3">#REF!</definedName>
    <definedName name="_cao4" localSheetId="2">#REF!</definedName>
    <definedName name="_cao4">#REF!</definedName>
    <definedName name="_cao5" localSheetId="2">#REF!</definedName>
    <definedName name="_cao5">#REF!</definedName>
    <definedName name="_cao6" localSheetId="2">#REF!</definedName>
    <definedName name="_cao6">#REF!</definedName>
    <definedName name="_CON1" localSheetId="2">#REF!</definedName>
    <definedName name="_CON1">#REF!</definedName>
    <definedName name="_CON2" localSheetId="2">#REF!</definedName>
    <definedName name="_CON2">#REF!</definedName>
    <definedName name="_dai1" localSheetId="2">#REF!</definedName>
    <definedName name="_dai1">#REF!</definedName>
    <definedName name="_dai2" localSheetId="2">#REF!</definedName>
    <definedName name="_dai2">#REF!</definedName>
    <definedName name="_dai3" localSheetId="2">#REF!</definedName>
    <definedName name="_dai3">#REF!</definedName>
    <definedName name="_dai4" localSheetId="2">#REF!</definedName>
    <definedName name="_dai4">#REF!</definedName>
    <definedName name="_dai5" localSheetId="2">#REF!</definedName>
    <definedName name="_dai5">#REF!</definedName>
    <definedName name="_dai6" localSheetId="2">#REF!</definedName>
    <definedName name="_dai6">#REF!</definedName>
    <definedName name="_dan1" localSheetId="2">#REF!</definedName>
    <definedName name="_dan1">#REF!</definedName>
    <definedName name="_dan2" localSheetId="2">#REF!</definedName>
    <definedName name="_dan2">#REF!</definedName>
    <definedName name="_dao1" localSheetId="2">#REF!</definedName>
    <definedName name="_dao1">#REF!</definedName>
    <definedName name="_dbu1" localSheetId="2">#REF!</definedName>
    <definedName name="_dbu1">#REF!</definedName>
    <definedName name="_dbu2" localSheetId="2">#REF!</definedName>
    <definedName name="_dbu2">#REF!</definedName>
    <definedName name="_ddn400" localSheetId="2">#REF!</definedName>
    <definedName name="_ddn400">#REF!</definedName>
    <definedName name="_ddn600" localSheetId="2">#REF!</definedName>
    <definedName name="_ddn600">#REF!</definedName>
    <definedName name="_Fill" localSheetId="2" hidden="1">#REF!</definedName>
    <definedName name="_Fill" hidden="1">#REF!</definedName>
    <definedName name="_gon4" localSheetId="2">#REF!</definedName>
    <definedName name="_gon4">#REF!</definedName>
    <definedName name="_hom2" localSheetId="6">#REF!</definedName>
    <definedName name="_hom2" localSheetId="4">#REF!</definedName>
    <definedName name="_hom2" localSheetId="0">#REF!</definedName>
    <definedName name="_hom2" localSheetId="5">#REF!</definedName>
    <definedName name="_hom2" localSheetId="2">#REF!</definedName>
    <definedName name="_hom2">#REF!</definedName>
    <definedName name="_Key1" localSheetId="6" hidden="1">#REF!</definedName>
    <definedName name="_Key1" localSheetId="4" hidden="1">#REF!</definedName>
    <definedName name="_Key1" localSheetId="0" hidden="1">#REF!</definedName>
    <definedName name="_Key1" localSheetId="5" hidden="1">#REF!</definedName>
    <definedName name="_Key1" localSheetId="2" hidden="1">#REF!</definedName>
    <definedName name="_Key1" hidden="1">#REF!</definedName>
    <definedName name="_Key2" localSheetId="6" hidden="1">#REF!</definedName>
    <definedName name="_Key2" localSheetId="4" hidden="1">#REF!</definedName>
    <definedName name="_Key2" localSheetId="0" hidden="1">#REF!</definedName>
    <definedName name="_Key2" localSheetId="5" hidden="1">#REF!</definedName>
    <definedName name="_Key2" localSheetId="2" hidden="1">#REF!</definedName>
    <definedName name="_Key2" hidden="1">#REF!</definedName>
    <definedName name="_KM188" localSheetId="6">#REF!</definedName>
    <definedName name="_KM188" localSheetId="4">#REF!</definedName>
    <definedName name="_KM188" localSheetId="0">#REF!</definedName>
    <definedName name="_KM188" localSheetId="5">#REF!</definedName>
    <definedName name="_KM188" localSheetId="2">#REF!</definedName>
    <definedName name="_KM188">#REF!</definedName>
    <definedName name="_km189" localSheetId="6">#REF!</definedName>
    <definedName name="_km189" localSheetId="4">#REF!</definedName>
    <definedName name="_km189" localSheetId="0">#REF!</definedName>
    <definedName name="_km189" localSheetId="5">#REF!</definedName>
    <definedName name="_km189" localSheetId="2">#REF!</definedName>
    <definedName name="_km189">#REF!</definedName>
    <definedName name="_km190" localSheetId="2">#REF!</definedName>
    <definedName name="_km190">#REF!</definedName>
    <definedName name="_km191" localSheetId="2">#REF!</definedName>
    <definedName name="_km191">#REF!</definedName>
    <definedName name="_km192" localSheetId="2">#REF!</definedName>
    <definedName name="_km192">#REF!</definedName>
    <definedName name="_km193" localSheetId="6">#REF!</definedName>
    <definedName name="_km193" localSheetId="4">#REF!</definedName>
    <definedName name="_km193" localSheetId="0">#REF!</definedName>
    <definedName name="_km193" localSheetId="5">#REF!</definedName>
    <definedName name="_km193" localSheetId="2">#REF!</definedName>
    <definedName name="_km193">#REF!</definedName>
    <definedName name="_km194" localSheetId="6">#REF!</definedName>
    <definedName name="_km194" localSheetId="4">#REF!</definedName>
    <definedName name="_km194" localSheetId="0">#REF!</definedName>
    <definedName name="_km194" localSheetId="5">#REF!</definedName>
    <definedName name="_km194" localSheetId="2">#REF!</definedName>
    <definedName name="_km194">#REF!</definedName>
    <definedName name="_km195" localSheetId="6">#REF!</definedName>
    <definedName name="_km195" localSheetId="4">#REF!</definedName>
    <definedName name="_km195" localSheetId="0">#REF!</definedName>
    <definedName name="_km195" localSheetId="5">#REF!</definedName>
    <definedName name="_km195" localSheetId="2">#REF!</definedName>
    <definedName name="_km195">#REF!</definedName>
    <definedName name="_km196" localSheetId="6">#REF!</definedName>
    <definedName name="_km196" localSheetId="4">#REF!</definedName>
    <definedName name="_km196" localSheetId="0">#REF!</definedName>
    <definedName name="_km196" localSheetId="5">#REF!</definedName>
    <definedName name="_km196" localSheetId="2">#REF!</definedName>
    <definedName name="_km196">#REF!</definedName>
    <definedName name="_km197" localSheetId="6">#REF!</definedName>
    <definedName name="_km197" localSheetId="4">#REF!</definedName>
    <definedName name="_km197" localSheetId="0">#REF!</definedName>
    <definedName name="_km197" localSheetId="5">#REF!</definedName>
    <definedName name="_km197" localSheetId="2">#REF!</definedName>
    <definedName name="_km197">#REF!</definedName>
    <definedName name="_km198" localSheetId="6">#REF!</definedName>
    <definedName name="_km198" localSheetId="4">#REF!</definedName>
    <definedName name="_km198" localSheetId="0">#REF!</definedName>
    <definedName name="_km198" localSheetId="5">#REF!</definedName>
    <definedName name="_km198" localSheetId="2">#REF!</definedName>
    <definedName name="_km198">#REF!</definedName>
    <definedName name="_lap1" localSheetId="2">#REF!</definedName>
    <definedName name="_lap1">#REF!</definedName>
    <definedName name="_lap2" localSheetId="2">#REF!</definedName>
    <definedName name="_lap2">#REF!</definedName>
    <definedName name="_MAC12" localSheetId="2">#REF!</definedName>
    <definedName name="_MAC12">#REF!</definedName>
    <definedName name="_MAC46" localSheetId="2">#REF!</definedName>
    <definedName name="_MAC46">#REF!</definedName>
    <definedName name="_NCL100" localSheetId="6">#REF!</definedName>
    <definedName name="_NCL100" localSheetId="4">#REF!</definedName>
    <definedName name="_NCL100" localSheetId="0">#REF!</definedName>
    <definedName name="_NCL100" localSheetId="5">#REF!</definedName>
    <definedName name="_NCL100" localSheetId="2">#REF!</definedName>
    <definedName name="_NCL100">#REF!</definedName>
    <definedName name="_NCL200" localSheetId="6">#REF!</definedName>
    <definedName name="_NCL200" localSheetId="4">#REF!</definedName>
    <definedName name="_NCL200" localSheetId="0">#REF!</definedName>
    <definedName name="_NCL200" localSheetId="5">#REF!</definedName>
    <definedName name="_NCL200" localSheetId="2">#REF!</definedName>
    <definedName name="_NCL200">#REF!</definedName>
    <definedName name="_NCL250" localSheetId="6">#REF!</definedName>
    <definedName name="_NCL250" localSheetId="4">#REF!</definedName>
    <definedName name="_NCL250" localSheetId="0">#REF!</definedName>
    <definedName name="_NCL250" localSheetId="5">#REF!</definedName>
    <definedName name="_NCL250" localSheetId="2">#REF!</definedName>
    <definedName name="_NCL250">#REF!</definedName>
    <definedName name="_NET2" localSheetId="2">#REF!</definedName>
    <definedName name="_NET2">#REF!</definedName>
    <definedName name="_nin190" localSheetId="6">#REF!</definedName>
    <definedName name="_nin190" localSheetId="4">#REF!</definedName>
    <definedName name="_nin190" localSheetId="0">#REF!</definedName>
    <definedName name="_nin190" localSheetId="5">#REF!</definedName>
    <definedName name="_nin190" localSheetId="2">#REF!</definedName>
    <definedName name="_nin190">#REF!</definedName>
    <definedName name="_NSO2" localSheetId="6" hidden="1">{"'Sheet1'!$L$16"}</definedName>
    <definedName name="_NSO2" localSheetId="4" hidden="1">{"'Sheet1'!$L$16"}</definedName>
    <definedName name="_NSO2" localSheetId="1" hidden="1">{"'Sheet1'!$L$16"}</definedName>
    <definedName name="_NSO2" localSheetId="0" hidden="1">{"'Sheet1'!$L$16"}</definedName>
    <definedName name="_NSO2" localSheetId="5" hidden="1">{"'Sheet1'!$L$16"}</definedName>
    <definedName name="_NSO2" localSheetId="2" hidden="1">{"'Sheet1'!$L$16"}</definedName>
    <definedName name="_NSO2" hidden="1">{"'Sheet1'!$L$16"}</definedName>
    <definedName name="_Order1" hidden="1">255</definedName>
    <definedName name="_Order2" hidden="1">255</definedName>
    <definedName name="_PL1242" localSheetId="2">#REF!</definedName>
    <definedName name="_PL1242">#REF!</definedName>
    <definedName name="_phi10" localSheetId="2">#REF!</definedName>
    <definedName name="_phi10">#REF!</definedName>
    <definedName name="_phi12" localSheetId="2">#REF!</definedName>
    <definedName name="_phi12">#REF!</definedName>
    <definedName name="_phi14" localSheetId="2">#REF!</definedName>
    <definedName name="_phi14">#REF!</definedName>
    <definedName name="_phi16" localSheetId="2">#REF!</definedName>
    <definedName name="_phi16">#REF!</definedName>
    <definedName name="_phi18" localSheetId="2">#REF!</definedName>
    <definedName name="_phi18">#REF!</definedName>
    <definedName name="_phi20" localSheetId="2">#REF!</definedName>
    <definedName name="_phi20">#REF!</definedName>
    <definedName name="_phi22" localSheetId="2">#REF!</definedName>
    <definedName name="_phi22">#REF!</definedName>
    <definedName name="_phi25" localSheetId="2">#REF!</definedName>
    <definedName name="_phi25">#REF!</definedName>
    <definedName name="_phi28" localSheetId="2">#REF!</definedName>
    <definedName name="_phi28">#REF!</definedName>
    <definedName name="_phi6" localSheetId="2">#REF!</definedName>
    <definedName name="_phi6">#REF!</definedName>
    <definedName name="_phi8" localSheetId="2">#REF!</definedName>
    <definedName name="_phi8">#REF!</definedName>
    <definedName name="_sat10" localSheetId="2">#REF!</definedName>
    <definedName name="_sat10">#REF!</definedName>
    <definedName name="_sat14" localSheetId="2">#REF!</definedName>
    <definedName name="_sat14">#REF!</definedName>
    <definedName name="_sat16" localSheetId="2">#REF!</definedName>
    <definedName name="_sat16">#REF!</definedName>
    <definedName name="_sat20" localSheetId="2">#REF!</definedName>
    <definedName name="_sat20">#REF!</definedName>
    <definedName name="_sat8" localSheetId="2">#REF!</definedName>
    <definedName name="_sat8">#REF!</definedName>
    <definedName name="_sc1" localSheetId="2">#REF!</definedName>
    <definedName name="_sc1">#REF!</definedName>
    <definedName name="_SC2" localSheetId="2">#REF!</definedName>
    <definedName name="_SC2">#REF!</definedName>
    <definedName name="_sc3" localSheetId="2">#REF!</definedName>
    <definedName name="_sc3">#REF!</definedName>
    <definedName name="_slg1" localSheetId="2">#REF!</definedName>
    <definedName name="_slg1">#REF!</definedName>
    <definedName name="_slg2" localSheetId="2">#REF!</definedName>
    <definedName name="_slg2">#REF!</definedName>
    <definedName name="_slg3" localSheetId="2">#REF!</definedName>
    <definedName name="_slg3">#REF!</definedName>
    <definedName name="_slg4" localSheetId="2">#REF!</definedName>
    <definedName name="_slg4">#REF!</definedName>
    <definedName name="_slg5" localSheetId="2">#REF!</definedName>
    <definedName name="_slg5">#REF!</definedName>
    <definedName name="_slg6" localSheetId="2">#REF!</definedName>
    <definedName name="_slg6">#REF!</definedName>
    <definedName name="_SN3" localSheetId="6">#REF!</definedName>
    <definedName name="_SN3" localSheetId="4">#REF!</definedName>
    <definedName name="_SN3" localSheetId="0">#REF!</definedName>
    <definedName name="_SN3" localSheetId="5">#REF!</definedName>
    <definedName name="_SN3" localSheetId="2">#REF!</definedName>
    <definedName name="_SN3">#REF!</definedName>
    <definedName name="_Sort" localSheetId="2" hidden="1">#REF!</definedName>
    <definedName name="_Sort" hidden="1">#REF!</definedName>
    <definedName name="_sua20" localSheetId="6">#REF!</definedName>
    <definedName name="_sua20" localSheetId="4">#REF!</definedName>
    <definedName name="_sua20" localSheetId="0">#REF!</definedName>
    <definedName name="_sua20" localSheetId="5">#REF!</definedName>
    <definedName name="_sua20" localSheetId="2">#REF!</definedName>
    <definedName name="_sua20">#REF!</definedName>
    <definedName name="_sua30" localSheetId="6">#REF!</definedName>
    <definedName name="_sua30" localSheetId="4">#REF!</definedName>
    <definedName name="_sua30" localSheetId="0">#REF!</definedName>
    <definedName name="_sua30" localSheetId="5">#REF!</definedName>
    <definedName name="_sua30" localSheetId="2">#REF!</definedName>
    <definedName name="_sua30">#REF!</definedName>
    <definedName name="_TB1" localSheetId="6">#REF!</definedName>
    <definedName name="_TB1" localSheetId="4">#REF!</definedName>
    <definedName name="_TB1" localSheetId="0">#REF!</definedName>
    <definedName name="_TB1" localSheetId="5">#REF!</definedName>
    <definedName name="_TB1" localSheetId="2">#REF!</definedName>
    <definedName name="_TB1">#REF!</definedName>
    <definedName name="_TL1" localSheetId="2">#REF!</definedName>
    <definedName name="_TL1">#REF!</definedName>
    <definedName name="_TL2" localSheetId="2">#REF!</definedName>
    <definedName name="_TL2">#REF!</definedName>
    <definedName name="_TL3" localSheetId="6">#REF!</definedName>
    <definedName name="_TL3" localSheetId="4">#REF!</definedName>
    <definedName name="_TL3" localSheetId="0">#REF!</definedName>
    <definedName name="_TL3" localSheetId="5">#REF!</definedName>
    <definedName name="_TL3" localSheetId="2">#REF!</definedName>
    <definedName name="_TL3">#REF!</definedName>
    <definedName name="_TLA120" localSheetId="2">#REF!</definedName>
    <definedName name="_TLA120">#REF!</definedName>
    <definedName name="_TLA35" localSheetId="2">#REF!</definedName>
    <definedName name="_TLA35">#REF!</definedName>
    <definedName name="_TLA50" localSheetId="2">#REF!</definedName>
    <definedName name="_TLA50">#REF!</definedName>
    <definedName name="_TLA70" localSheetId="2">#REF!</definedName>
    <definedName name="_TLA70">#REF!</definedName>
    <definedName name="_TLA95" localSheetId="2">#REF!</definedName>
    <definedName name="_TLA95">#REF!</definedName>
    <definedName name="_TH1" localSheetId="2">#REF!</definedName>
    <definedName name="_TH1">#REF!</definedName>
    <definedName name="_TH2" localSheetId="2">#REF!</definedName>
    <definedName name="_TH2">#REF!</definedName>
    <definedName name="_TH3" localSheetId="2">#REF!</definedName>
    <definedName name="_TH3">#REF!</definedName>
    <definedName name="_vc1" localSheetId="2">#REF!</definedName>
    <definedName name="_vc1">#REF!</definedName>
    <definedName name="_vc2" localSheetId="2">#REF!</definedName>
    <definedName name="_vc2">#REF!</definedName>
    <definedName name="_vc3" localSheetId="2">#REF!</definedName>
    <definedName name="_vc3">#REF!</definedName>
    <definedName name="_VL100" localSheetId="6">#REF!</definedName>
    <definedName name="_VL100" localSheetId="4">#REF!</definedName>
    <definedName name="_VL100" localSheetId="0">#REF!</definedName>
    <definedName name="_VL100" localSheetId="5">#REF!</definedName>
    <definedName name="_VL100" localSheetId="2">#REF!</definedName>
    <definedName name="_VL100">#REF!</definedName>
    <definedName name="_vl2" localSheetId="6" hidden="1">{"'Sheet1'!$L$16"}</definedName>
    <definedName name="_vl2" localSheetId="4" hidden="1">{"'Sheet1'!$L$16"}</definedName>
    <definedName name="_vl2" localSheetId="1" hidden="1">{"'Sheet1'!$L$16"}</definedName>
    <definedName name="_vl2" localSheetId="0" hidden="1">{"'Sheet1'!$L$16"}</definedName>
    <definedName name="_vl2" localSheetId="5" hidden="1">{"'Sheet1'!$L$16"}</definedName>
    <definedName name="_vl2" localSheetId="2" hidden="1">{"'Sheet1'!$L$16"}</definedName>
    <definedName name="_vl2" hidden="1">{"'Sheet1'!$L$16"}</definedName>
    <definedName name="_VL250" localSheetId="6">#REF!</definedName>
    <definedName name="_VL250" localSheetId="4">#REF!</definedName>
    <definedName name="_VL250" localSheetId="0">#REF!</definedName>
    <definedName name="_VL250" localSheetId="5">#REF!</definedName>
    <definedName name="_VL250" localSheetId="2">#REF!</definedName>
    <definedName name="_VL250">#REF!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2">#REF!</definedName>
    <definedName name="A120_">#REF!</definedName>
    <definedName name="a277Print_Titles" localSheetId="2">#REF!</definedName>
    <definedName name="a277Print_Titles">#REF!</definedName>
    <definedName name="A35_" localSheetId="2">#REF!</definedName>
    <definedName name="A35_">#REF!</definedName>
    <definedName name="A50_" localSheetId="2">#REF!</definedName>
    <definedName name="A50_">#REF!</definedName>
    <definedName name="A6N2" localSheetId="2">#REF!</definedName>
    <definedName name="A6N2">#REF!</definedName>
    <definedName name="A6N3" localSheetId="2">#REF!</definedName>
    <definedName name="A6N3">#REF!</definedName>
    <definedName name="A70_" localSheetId="2">#REF!</definedName>
    <definedName name="A70_">#REF!</definedName>
    <definedName name="A95_" localSheetId="2">#REF!</definedName>
    <definedName name="A95_">#REF!</definedName>
    <definedName name="AA" localSheetId="2">#REF!</definedName>
    <definedName name="AA">#REF!</definedName>
    <definedName name="abc" localSheetId="2">#REF!</definedName>
    <definedName name="abc">#REF!</definedName>
    <definedName name="AC120_" localSheetId="2">#REF!</definedName>
    <definedName name="AC120_">#REF!</definedName>
    <definedName name="AC35_" localSheetId="2">#REF!</definedName>
    <definedName name="AC35_">#REF!</definedName>
    <definedName name="AC50_" localSheetId="2">#REF!</definedName>
    <definedName name="AC50_">#REF!</definedName>
    <definedName name="AC70_" localSheetId="2">#REF!</definedName>
    <definedName name="AC70_">#REF!</definedName>
    <definedName name="AC95_" localSheetId="2">#REF!</definedName>
    <definedName name="AC95_">#REF!</definedName>
    <definedName name="All_Item" localSheetId="2">#REF!</definedName>
    <definedName name="All_Item">#REF!</definedName>
    <definedName name="ALPIN">#N/A</definedName>
    <definedName name="ALPJYOU">#N/A</definedName>
    <definedName name="ALPTOI">#N/A</definedName>
    <definedName name="anpha" localSheetId="2">#REF!</definedName>
    <definedName name="anpha">#REF!</definedName>
    <definedName name="b_240" localSheetId="6">#REF!</definedName>
    <definedName name="b_240" localSheetId="4">#REF!</definedName>
    <definedName name="b_240" localSheetId="0">#REF!</definedName>
    <definedName name="b_240" localSheetId="5">#REF!</definedName>
    <definedName name="b_240" localSheetId="2">#REF!</definedName>
    <definedName name="b_240">#REF!</definedName>
    <definedName name="b_280" localSheetId="6">#REF!</definedName>
    <definedName name="b_280" localSheetId="4">#REF!</definedName>
    <definedName name="b_280" localSheetId="0">#REF!</definedName>
    <definedName name="b_280" localSheetId="5">#REF!</definedName>
    <definedName name="b_280" localSheetId="2">#REF!</definedName>
    <definedName name="b_280">#REF!</definedName>
    <definedName name="b_320" localSheetId="6">#REF!</definedName>
    <definedName name="b_320" localSheetId="4">#REF!</definedName>
    <definedName name="b_320" localSheetId="0">#REF!</definedName>
    <definedName name="b_320" localSheetId="5">#REF!</definedName>
    <definedName name="b_320" localSheetId="2">#REF!</definedName>
    <definedName name="b_320">#REF!</definedName>
    <definedName name="Bang_cly" localSheetId="2">#REF!</definedName>
    <definedName name="Bang_cly">#REF!</definedName>
    <definedName name="Bang_CVC" localSheetId="2">#REF!</definedName>
    <definedName name="Bang_CVC">#REF!</definedName>
    <definedName name="BANG_CHI_TIET_THI_NGHIEM_CONG_TO" localSheetId="2">#REF!</definedName>
    <definedName name="BANG_CHI_TIET_THI_NGHIEM_CONG_TO">#REF!</definedName>
    <definedName name="BANG_CHI_TIET_THI_NGHIEM_DZ0.4KV" localSheetId="2">#REF!</definedName>
    <definedName name="BANG_CHI_TIET_THI_NGHIEM_DZ0.4KV">#REF!</definedName>
    <definedName name="bang_gia" localSheetId="2">#REF!</definedName>
    <definedName name="bang_gia">#REF!</definedName>
    <definedName name="BANG_TONG_HOP_CONG_TO" localSheetId="2">#REF!</definedName>
    <definedName name="BANG_TONG_HOP_CONG_TO">#REF!</definedName>
    <definedName name="BANG_TONG_HOP_DZ0.4KV" localSheetId="6">#REF!</definedName>
    <definedName name="BANG_TONG_HOP_DZ0.4KV" localSheetId="4">#REF!</definedName>
    <definedName name="BANG_TONG_HOP_DZ0.4KV" localSheetId="0">#REF!</definedName>
    <definedName name="BANG_TONG_HOP_DZ0.4KV" localSheetId="5">#REF!</definedName>
    <definedName name="BANG_TONG_HOP_DZ0.4KV" localSheetId="2">#REF!</definedName>
    <definedName name="BANG_TONG_HOP_DZ0.4KV">#REF!</definedName>
    <definedName name="BANG_TONG_HOP_DZ22KV" localSheetId="2">#REF!</definedName>
    <definedName name="BANG_TONG_HOP_DZ22KV">#REF!</definedName>
    <definedName name="BANG_TONG_HOP_KHO_BAI" localSheetId="2">#REF!</definedName>
    <definedName name="BANG_TONG_HOP_KHO_BAI">#REF!</definedName>
    <definedName name="BANG_TONG_HOP_TBA" localSheetId="2">#REF!</definedName>
    <definedName name="BANG_TONG_HOP_TBA">#REF!</definedName>
    <definedName name="Bang_travl" localSheetId="2">#REF!</definedName>
    <definedName name="Bang_travl">#REF!</definedName>
    <definedName name="bangchu" localSheetId="2">#REF!</definedName>
    <definedName name="bangchu">#REF!</definedName>
    <definedName name="BB" localSheetId="2">#REF!</definedName>
    <definedName name="BB">#REF!</definedName>
    <definedName name="benuoc" localSheetId="2">#REF!</definedName>
    <definedName name="benuoc">#REF!</definedName>
    <definedName name="bengam" localSheetId="2">#REF!</definedName>
    <definedName name="bengam">#REF!</definedName>
    <definedName name="beta" localSheetId="2">#REF!</definedName>
    <definedName name="beta">#REF!</definedName>
    <definedName name="blkh" localSheetId="2">#REF!</definedName>
    <definedName name="blkh">#REF!</definedName>
    <definedName name="blkh1" localSheetId="2">#REF!</definedName>
    <definedName name="blkh1">#REF!</definedName>
    <definedName name="Book2" localSheetId="6">#REF!</definedName>
    <definedName name="Book2" localSheetId="4">#REF!</definedName>
    <definedName name="Book2" localSheetId="0">#REF!</definedName>
    <definedName name="Book2" localSheetId="5">#REF!</definedName>
    <definedName name="Book2" localSheetId="2">#REF!</definedName>
    <definedName name="Book2">#REF!</definedName>
    <definedName name="BOQ" localSheetId="2">#REF!</definedName>
    <definedName name="BOQ">#REF!</definedName>
    <definedName name="BT" localSheetId="2">#REF!</definedName>
    <definedName name="BT">#REF!</definedName>
    <definedName name="btcocM400" localSheetId="2">#REF!</definedName>
    <definedName name="btcocM400">#REF!</definedName>
    <definedName name="btchiuaxitm300" localSheetId="2">#REF!</definedName>
    <definedName name="btchiuaxitm300">#REF!</definedName>
    <definedName name="BTchiuaxm200" localSheetId="2">#REF!</definedName>
    <definedName name="BTchiuaxm200">#REF!</definedName>
    <definedName name="BTlotm100" localSheetId="2">#REF!</definedName>
    <definedName name="BTlotm100">#REF!</definedName>
    <definedName name="BU_CHENH_LECH_DZ0.4KV" localSheetId="2">#REF!</definedName>
    <definedName name="BU_CHENH_LECH_DZ0.4KV">#REF!</definedName>
    <definedName name="BU_CHENH_LECH_DZ22KV" localSheetId="2">#REF!</definedName>
    <definedName name="BU_CHENH_LECH_DZ22KV">#REF!</definedName>
    <definedName name="BU_CHENH_LECH_TBA" localSheetId="2">#REF!</definedName>
    <definedName name="BU_CHENH_LECH_TBA">#REF!</definedName>
    <definedName name="Bulongma">8700</definedName>
    <definedName name="BVCISUMMARY" localSheetId="2">#REF!</definedName>
    <definedName name="BVCISUMMARY">#REF!</definedName>
    <definedName name="BŸo_cŸo_täng_hìp_giŸ_trÙ_t_i_s_n_câ__Ùnh" localSheetId="2">#REF!</definedName>
    <definedName name="BŸo_cŸo_täng_hìp_giŸ_trÙ_t_i_s_n_câ__Ùnh">#REF!</definedName>
    <definedName name="C.1.1..Phat_tuyen" localSheetId="2">#REF!</definedName>
    <definedName name="C.1.1..Phat_tuyen">#REF!</definedName>
    <definedName name="C.1.10..VC_Thu_cong_CG" localSheetId="2">#REF!</definedName>
    <definedName name="C.1.10..VC_Thu_cong_CG">#REF!</definedName>
    <definedName name="C.1.2..Chat_cay_thu_cong" localSheetId="2">#REF!</definedName>
    <definedName name="C.1.2..Chat_cay_thu_cong">#REF!</definedName>
    <definedName name="C.1.3..Chat_cay_may" localSheetId="2">#REF!</definedName>
    <definedName name="C.1.3..Chat_cay_may">#REF!</definedName>
    <definedName name="C.1.4..Dao_goc_cay" localSheetId="2">#REF!</definedName>
    <definedName name="C.1.4..Dao_goc_cay">#REF!</definedName>
    <definedName name="C.1.5..Lam_duong_tam" localSheetId="2">#REF!</definedName>
    <definedName name="C.1.5..Lam_duong_tam">#REF!</definedName>
    <definedName name="C.1.6..Lam_cau_tam" localSheetId="2">#REF!</definedName>
    <definedName name="C.1.6..Lam_cau_tam">#REF!</definedName>
    <definedName name="C.1.7..Rai_da_chong_lun" localSheetId="2">#REF!</definedName>
    <definedName name="C.1.7..Rai_da_chong_lun">#REF!</definedName>
    <definedName name="C.1.8..Lam_kho_tam" localSheetId="2">#REF!</definedName>
    <definedName name="C.1.8..Lam_kho_tam">#REF!</definedName>
    <definedName name="C.1.8..San_mat_bang" localSheetId="2">#REF!</definedName>
    <definedName name="C.1.8..San_mat_bang">#REF!</definedName>
    <definedName name="C.2.1..VC_Thu_cong" localSheetId="2">#REF!</definedName>
    <definedName name="C.2.1..VC_Thu_cong">#REF!</definedName>
    <definedName name="C.2.2..VC_T_cong_CG" localSheetId="2">#REF!</definedName>
    <definedName name="C.2.2..VC_T_cong_CG">#REF!</definedName>
    <definedName name="C.2.3..Boc_do" localSheetId="2">#REF!</definedName>
    <definedName name="C.2.3..Boc_do">#REF!</definedName>
    <definedName name="C.3.1..Dao_dat_mong_cot" localSheetId="2">#REF!</definedName>
    <definedName name="C.3.1..Dao_dat_mong_cot">#REF!</definedName>
    <definedName name="C.3.2..Dao_dat_de_dap" localSheetId="2">#REF!</definedName>
    <definedName name="C.3.2..Dao_dat_de_dap">#REF!</definedName>
    <definedName name="C.3.3..Dap_dat_mong" localSheetId="2">#REF!</definedName>
    <definedName name="C.3.3..Dap_dat_mong">#REF!</definedName>
    <definedName name="C.3.4..Dao_dap_TDia" localSheetId="2">#REF!</definedName>
    <definedName name="C.3.4..Dao_dap_TDia">#REF!</definedName>
    <definedName name="C.3.5..Dap_bo_bao" localSheetId="2">#REF!</definedName>
    <definedName name="C.3.5..Dap_bo_bao">#REF!</definedName>
    <definedName name="C.3.6..Bom_tat_nuoc" localSheetId="2">#REF!</definedName>
    <definedName name="C.3.6..Bom_tat_nuoc">#REF!</definedName>
    <definedName name="C.3.7..Dao_bun" localSheetId="2">#REF!</definedName>
    <definedName name="C.3.7..Dao_bun">#REF!</definedName>
    <definedName name="C.3.8..Dap_cat_CT" localSheetId="2">#REF!</definedName>
    <definedName name="C.3.8..Dap_cat_CT">#REF!</definedName>
    <definedName name="C.3.9..Dao_pha_da" localSheetId="2">#REF!</definedName>
    <definedName name="C.3.9..Dao_pha_da">#REF!</definedName>
    <definedName name="C.4.1.Cot_thep" localSheetId="2">#REF!</definedName>
    <definedName name="C.4.1.Cot_thep">#REF!</definedName>
    <definedName name="C.4.2..Van_khuon" localSheetId="2">#REF!</definedName>
    <definedName name="C.4.2..Van_khuon">#REF!</definedName>
    <definedName name="C.4.3..Be_tong" localSheetId="2">#REF!</definedName>
    <definedName name="C.4.3..Be_tong">#REF!</definedName>
    <definedName name="C.4.4..Lap_BT_D.San" localSheetId="2">#REF!</definedName>
    <definedName name="C.4.4..Lap_BT_D.San">#REF!</definedName>
    <definedName name="C.4.5..Xay_da_hoc" localSheetId="2">#REF!</definedName>
    <definedName name="C.4.5..Xay_da_hoc">#REF!</definedName>
    <definedName name="C.4.6..Dong_coc" localSheetId="2">#REF!</definedName>
    <definedName name="C.4.6..Dong_coc">#REF!</definedName>
    <definedName name="C.4.7..Quet_Bi_tum" localSheetId="2">#REF!</definedName>
    <definedName name="C.4.7..Quet_Bi_tum">#REF!</definedName>
    <definedName name="C.5.1..Lap_cot_thep" localSheetId="2">#REF!</definedName>
    <definedName name="C.5.1..Lap_cot_thep">#REF!</definedName>
    <definedName name="C.5.2..Lap_cot_BT" localSheetId="2">#REF!</definedName>
    <definedName name="C.5.2..Lap_cot_BT">#REF!</definedName>
    <definedName name="C.5.3..Lap_dat_xa" localSheetId="2">#REF!</definedName>
    <definedName name="C.5.3..Lap_dat_xa">#REF!</definedName>
    <definedName name="C.5.4..Lap_tiep_dia" localSheetId="2">#REF!</definedName>
    <definedName name="C.5.4..Lap_tiep_dia">#REF!</definedName>
    <definedName name="C.5.5..Son_sat_thep" localSheetId="2">#REF!</definedName>
    <definedName name="C.5.5..Son_sat_thep">#REF!</definedName>
    <definedName name="C.6.1..Lap_su_dung" localSheetId="2">#REF!</definedName>
    <definedName name="C.6.1..Lap_su_dung">#REF!</definedName>
    <definedName name="C.6.2..Lap_su_CS" localSheetId="2">#REF!</definedName>
    <definedName name="C.6.2..Lap_su_CS">#REF!</definedName>
    <definedName name="C.6.3..Su_chuoi_do" localSheetId="2">#REF!</definedName>
    <definedName name="C.6.3..Su_chuoi_do">#REF!</definedName>
    <definedName name="C.6.4..Su_chuoi_neo" localSheetId="2">#REF!</definedName>
    <definedName name="C.6.4..Su_chuoi_neo">#REF!</definedName>
    <definedName name="C.6.5..Lap_phu_kien" localSheetId="2">#REF!</definedName>
    <definedName name="C.6.5..Lap_phu_kien">#REF!</definedName>
    <definedName name="C.6.6..Ep_noi_day" localSheetId="2">#REF!</definedName>
    <definedName name="C.6.6..Ep_noi_day">#REF!</definedName>
    <definedName name="C.6.7..KD_vuot_CN" localSheetId="2">#REF!</definedName>
    <definedName name="C.6.7..KD_vuot_CN">#REF!</definedName>
    <definedName name="C.6.8..Rai_cang_day" localSheetId="2">#REF!</definedName>
    <definedName name="C.6.8..Rai_cang_day">#REF!</definedName>
    <definedName name="C.6.9..Cap_quang" localSheetId="2">#REF!</definedName>
    <definedName name="C.6.9..Cap_quang">#REF!</definedName>
    <definedName name="ca.1111" localSheetId="6">#REF!</definedName>
    <definedName name="ca.1111" localSheetId="4">#REF!</definedName>
    <definedName name="ca.1111" localSheetId="0">#REF!</definedName>
    <definedName name="ca.1111" localSheetId="5">#REF!</definedName>
    <definedName name="ca.1111" localSheetId="2">#REF!</definedName>
    <definedName name="ca.1111">#REF!</definedName>
    <definedName name="ca.1111.th" localSheetId="2">#REF!</definedName>
    <definedName name="ca.1111.th">#REF!</definedName>
    <definedName name="CACAU">298161</definedName>
    <definedName name="cao" localSheetId="2">#REF!</definedName>
    <definedName name="cao">#REF!</definedName>
    <definedName name="Cat" localSheetId="2">#REF!</definedName>
    <definedName name="Cat">#REF!</definedName>
    <definedName name="Category_All" localSheetId="2">#REF!</definedName>
    <definedName name="Category_All">#REF!</definedName>
    <definedName name="CATIN">#N/A</definedName>
    <definedName name="CATJYOU">#N/A</definedName>
    <definedName name="catm" localSheetId="2">#REF!</definedName>
    <definedName name="catm">#REF!</definedName>
    <definedName name="catn" localSheetId="2">#REF!</definedName>
    <definedName name="catn">#REF!</definedName>
    <definedName name="CATSYU">#N/A</definedName>
    <definedName name="catvang" localSheetId="2">#REF!</definedName>
    <definedName name="catvang">#REF!</definedName>
    <definedName name="CATREC">#N/A</definedName>
    <definedName name="CCS" localSheetId="6">#REF!</definedName>
    <definedName name="CCS" localSheetId="4">#REF!</definedName>
    <definedName name="CCS" localSheetId="0">#REF!</definedName>
    <definedName name="CCS" localSheetId="5">#REF!</definedName>
    <definedName name="CCS" localSheetId="2">#REF!</definedName>
    <definedName name="CCS">#REF!</definedName>
    <definedName name="CDD" localSheetId="6">#REF!</definedName>
    <definedName name="CDD" localSheetId="4">#REF!</definedName>
    <definedName name="CDD" localSheetId="0">#REF!</definedName>
    <definedName name="CDD" localSheetId="5">#REF!</definedName>
    <definedName name="CDD" localSheetId="2">#REF!</definedName>
    <definedName name="CDD">#REF!</definedName>
    <definedName name="CDDD" localSheetId="6">#REF!</definedName>
    <definedName name="CDDD" localSheetId="4">#REF!</definedName>
    <definedName name="CDDD" localSheetId="0">#REF!</definedName>
    <definedName name="CDDD" localSheetId="5">#REF!</definedName>
    <definedName name="CDDD" localSheetId="2">#REF!</definedName>
    <definedName name="CDDD">#REF!</definedName>
    <definedName name="CDDD1P" localSheetId="2">#REF!</definedName>
    <definedName name="CDDD1P">#REF!</definedName>
    <definedName name="CDDD1PHA" localSheetId="2">#REF!</definedName>
    <definedName name="CDDD1PHA">#REF!</definedName>
    <definedName name="CDDD3PHA" localSheetId="2">#REF!</definedName>
    <definedName name="CDDD3PHA">#REF!</definedName>
    <definedName name="Cdnum" localSheetId="2">#REF!</definedName>
    <definedName name="Cdnum">#REF!</definedName>
    <definedName name="CK" localSheetId="2">#REF!</definedName>
    <definedName name="CK">#REF!</definedName>
    <definedName name="CLECH_0.4" localSheetId="2">#REF!</definedName>
    <definedName name="CLECH_0.4">#REF!</definedName>
    <definedName name="CLVC3">0.1</definedName>
    <definedName name="CLVC35" localSheetId="2">#REF!</definedName>
    <definedName name="CLVC35">#REF!</definedName>
    <definedName name="CLVCTB" localSheetId="2">#REF!</definedName>
    <definedName name="CLVCTB">#REF!</definedName>
    <definedName name="clvl" localSheetId="6">#REF!</definedName>
    <definedName name="clvl" localSheetId="4">#REF!</definedName>
    <definedName name="clvl" localSheetId="0">#REF!</definedName>
    <definedName name="clvl" localSheetId="5">#REF!</definedName>
    <definedName name="clvl" localSheetId="2">#REF!</definedName>
    <definedName name="clvl">#REF!</definedName>
    <definedName name="cn" localSheetId="2">#REF!</definedName>
    <definedName name="cn">#REF!</definedName>
    <definedName name="CNC" localSheetId="2">#REF!</definedName>
    <definedName name="CNC">#REF!</definedName>
    <definedName name="CND" localSheetId="2">#REF!</definedName>
    <definedName name="CND">#REF!</definedName>
    <definedName name="CNG" localSheetId="2">#REF!</definedName>
    <definedName name="CNG">#REF!</definedName>
    <definedName name="Co" localSheetId="2">#REF!</definedName>
    <definedName name="Co">#REF!</definedName>
    <definedName name="coc" localSheetId="2">#REF!</definedName>
    <definedName name="coc">#REF!</definedName>
    <definedName name="cocbtct" localSheetId="2">#REF!</definedName>
    <definedName name="cocbtct">#REF!</definedName>
    <definedName name="cocot" localSheetId="2">#REF!</definedName>
    <definedName name="cocot">#REF!</definedName>
    <definedName name="cocott" localSheetId="2">#REF!</definedName>
    <definedName name="cocott">#REF!</definedName>
    <definedName name="Cöï_ly_vaän_chuyeãn" localSheetId="2">#REF!</definedName>
    <definedName name="Cöï_ly_vaän_chuyeãn">#REF!</definedName>
    <definedName name="CÖÏ_LY_VAÄN_CHUYEÅN" localSheetId="2">#REF!</definedName>
    <definedName name="CÖÏ_LY_VAÄN_CHUYEÅN">#REF!</definedName>
    <definedName name="COMMON" localSheetId="2">#REF!</definedName>
    <definedName name="COMMON">#REF!</definedName>
    <definedName name="comong" localSheetId="2">#REF!</definedName>
    <definedName name="comong">#REF!</definedName>
    <definedName name="CON_EQP_COS" localSheetId="2">#REF!</definedName>
    <definedName name="CON_EQP_COS">#REF!</definedName>
    <definedName name="CON_EQP_COST" localSheetId="2">#REF!</definedName>
    <definedName name="CON_EQP_COST">#REF!</definedName>
    <definedName name="CONST_EQ" localSheetId="2">#REF!</definedName>
    <definedName name="CONST_EQ">#REF!</definedName>
    <definedName name="Cong_HM_DTCT" localSheetId="2">#REF!</definedName>
    <definedName name="Cong_HM_DTCT">#REF!</definedName>
    <definedName name="Cong_M_DTCT" localSheetId="2">#REF!</definedName>
    <definedName name="Cong_M_DTCT">#REF!</definedName>
    <definedName name="Cong_NC_DTCT" localSheetId="2">#REF!</definedName>
    <definedName name="Cong_NC_DTCT">#REF!</definedName>
    <definedName name="Cong_VL_DTCT" localSheetId="2">#REF!</definedName>
    <definedName name="Cong_VL_DTCT">#REF!</definedName>
    <definedName name="congbenuoc" localSheetId="2">#REF!</definedName>
    <definedName name="congbenuoc">#REF!</definedName>
    <definedName name="congbengam" localSheetId="2">#REF!</definedName>
    <definedName name="congbengam">#REF!</definedName>
    <definedName name="congcoc" localSheetId="2">#REF!</definedName>
    <definedName name="congcoc">#REF!</definedName>
    <definedName name="congcocot" localSheetId="2">#REF!</definedName>
    <definedName name="congcocot">#REF!</definedName>
    <definedName name="congcocott" localSheetId="2">#REF!</definedName>
    <definedName name="congcocott">#REF!</definedName>
    <definedName name="congcomong" localSheetId="2">#REF!</definedName>
    <definedName name="congcomong">#REF!</definedName>
    <definedName name="congcottron" localSheetId="2">#REF!</definedName>
    <definedName name="congcottron">#REF!</definedName>
    <definedName name="congcotvuong" localSheetId="2">#REF!</definedName>
    <definedName name="congcotvuong">#REF!</definedName>
    <definedName name="congdam" localSheetId="2">#REF!</definedName>
    <definedName name="congdam">#REF!</definedName>
    <definedName name="congdan1" localSheetId="2">#REF!</definedName>
    <definedName name="congdan1">#REF!</definedName>
    <definedName name="congdan2" localSheetId="2">#REF!</definedName>
    <definedName name="congdan2">#REF!</definedName>
    <definedName name="congdandusan" localSheetId="2">#REF!</definedName>
    <definedName name="congdandusan">#REF!</definedName>
    <definedName name="conglanhto" localSheetId="2">#REF!</definedName>
    <definedName name="conglanhto">#REF!</definedName>
    <definedName name="congmong" localSheetId="2">#REF!</definedName>
    <definedName name="congmong">#REF!</definedName>
    <definedName name="congmongbang" localSheetId="2">#REF!</definedName>
    <definedName name="congmongbang">#REF!</definedName>
    <definedName name="congmongdon" localSheetId="2">#REF!</definedName>
    <definedName name="congmongdon">#REF!</definedName>
    <definedName name="congpanen" localSheetId="2">#REF!</definedName>
    <definedName name="congpanen">#REF!</definedName>
    <definedName name="congsan" localSheetId="2">#REF!</definedName>
    <definedName name="congsan">#REF!</definedName>
    <definedName name="congthang" localSheetId="2">#REF!</definedName>
    <definedName name="congthang">#REF!</definedName>
    <definedName name="COT" localSheetId="2">#REF!</definedName>
    <definedName name="COT">#REF!</definedName>
    <definedName name="cot7.5" localSheetId="6">#REF!</definedName>
    <definedName name="cot7.5" localSheetId="4">#REF!</definedName>
    <definedName name="cot7.5" localSheetId="0">#REF!</definedName>
    <definedName name="cot7.5" localSheetId="5">#REF!</definedName>
    <definedName name="cot7.5" localSheetId="2">#REF!</definedName>
    <definedName name="cot7.5">#REF!</definedName>
    <definedName name="cot8.5" localSheetId="6">#REF!</definedName>
    <definedName name="cot8.5" localSheetId="4">#REF!</definedName>
    <definedName name="cot8.5" localSheetId="0">#REF!</definedName>
    <definedName name="cot8.5" localSheetId="5">#REF!</definedName>
    <definedName name="cot8.5" localSheetId="2">#REF!</definedName>
    <definedName name="cot8.5">#REF!</definedName>
    <definedName name="Cotsatma">9726</definedName>
    <definedName name="Cotthepma">9726</definedName>
    <definedName name="cottron" localSheetId="2">#REF!</definedName>
    <definedName name="cottron">#REF!</definedName>
    <definedName name="cotvuong" localSheetId="2">#REF!</definedName>
    <definedName name="cotvuong">#REF!</definedName>
    <definedName name="COVER" localSheetId="2">#REF!</definedName>
    <definedName name="COVER">#REF!</definedName>
    <definedName name="cpmtc" localSheetId="6">#REF!</definedName>
    <definedName name="cpmtc" localSheetId="4">#REF!</definedName>
    <definedName name="cpmtc" localSheetId="0">#REF!</definedName>
    <definedName name="cpmtc" localSheetId="5">#REF!</definedName>
    <definedName name="cpmtc" localSheetId="2">#REF!</definedName>
    <definedName name="cpmtc">#REF!</definedName>
    <definedName name="cpnc" localSheetId="6">#REF!</definedName>
    <definedName name="cpnc" localSheetId="4">#REF!</definedName>
    <definedName name="cpnc" localSheetId="0">#REF!</definedName>
    <definedName name="cpnc" localSheetId="5">#REF!</definedName>
    <definedName name="cpnc" localSheetId="2">#REF!</definedName>
    <definedName name="cpnc">#REF!</definedName>
    <definedName name="cptt" localSheetId="6">#REF!</definedName>
    <definedName name="cptt" localSheetId="4">#REF!</definedName>
    <definedName name="cptt" localSheetId="0">#REF!</definedName>
    <definedName name="cptt" localSheetId="5">#REF!</definedName>
    <definedName name="cptt" localSheetId="2">#REF!</definedName>
    <definedName name="cptt">#REF!</definedName>
    <definedName name="CPVC35" localSheetId="2">#REF!</definedName>
    <definedName name="CPVC35">#REF!</definedName>
    <definedName name="CPVCDN" localSheetId="2">#REF!</definedName>
    <definedName name="CPVCDN">#REF!</definedName>
    <definedName name="cpvl" localSheetId="6">#REF!</definedName>
    <definedName name="cpvl" localSheetId="4">#REF!</definedName>
    <definedName name="cpvl" localSheetId="0">#REF!</definedName>
    <definedName name="cpvl" localSheetId="5">#REF!</definedName>
    <definedName name="cpvl" localSheetId="2">#REF!</definedName>
    <definedName name="cpvl">#REF!</definedName>
    <definedName name="CRD" localSheetId="2">#REF!</definedName>
    <definedName name="CRD">#REF!</definedName>
    <definedName name="CRITINST" localSheetId="2">#REF!</definedName>
    <definedName name="CRITINST">#REF!</definedName>
    <definedName name="CRITPURC" localSheetId="2">#REF!</definedName>
    <definedName name="CRITPURC">#REF!</definedName>
    <definedName name="CRS" localSheetId="2">#REF!</definedName>
    <definedName name="CRS">#REF!</definedName>
    <definedName name="CS" localSheetId="6">#REF!</definedName>
    <definedName name="CS" localSheetId="4">#REF!</definedName>
    <definedName name="CS" localSheetId="0">#REF!</definedName>
    <definedName name="CS" localSheetId="5">#REF!</definedName>
    <definedName name="CS" localSheetId="2">#REF!</definedName>
    <definedName name="CS">#REF!</definedName>
    <definedName name="CS_10" localSheetId="2">#REF!</definedName>
    <definedName name="CS_10">#REF!</definedName>
    <definedName name="CS_100" localSheetId="2">#REF!</definedName>
    <definedName name="CS_100">#REF!</definedName>
    <definedName name="CS_10S" localSheetId="2">#REF!</definedName>
    <definedName name="CS_10S">#REF!</definedName>
    <definedName name="CS_120" localSheetId="2">#REF!</definedName>
    <definedName name="CS_120">#REF!</definedName>
    <definedName name="CS_140" localSheetId="2">#REF!</definedName>
    <definedName name="CS_140">#REF!</definedName>
    <definedName name="CS_160" localSheetId="2">#REF!</definedName>
    <definedName name="CS_160">#REF!</definedName>
    <definedName name="CS_20" localSheetId="2">#REF!</definedName>
    <definedName name="CS_20">#REF!</definedName>
    <definedName name="CS_30" localSheetId="2">#REF!</definedName>
    <definedName name="CS_30">#REF!</definedName>
    <definedName name="CS_40" localSheetId="2">#REF!</definedName>
    <definedName name="CS_40">#REF!</definedName>
    <definedName name="CS_40S" localSheetId="2">#REF!</definedName>
    <definedName name="CS_40S">#REF!</definedName>
    <definedName name="CS_5S" localSheetId="2">#REF!</definedName>
    <definedName name="CS_5S">#REF!</definedName>
    <definedName name="CS_60" localSheetId="2">#REF!</definedName>
    <definedName name="CS_60">#REF!</definedName>
    <definedName name="CS_80" localSheetId="2">#REF!</definedName>
    <definedName name="CS_80">#REF!</definedName>
    <definedName name="CS_80S" localSheetId="2">#REF!</definedName>
    <definedName name="CS_80S">#REF!</definedName>
    <definedName name="CS_STD" localSheetId="2">#REF!</definedName>
    <definedName name="CS_STD">#REF!</definedName>
    <definedName name="CS_XS" localSheetId="2">#REF!</definedName>
    <definedName name="CS_XS">#REF!</definedName>
    <definedName name="CS_XXS" localSheetId="2">#REF!</definedName>
    <definedName name="CS_XXS">#REF!</definedName>
    <definedName name="csd3p" localSheetId="2">#REF!</definedName>
    <definedName name="csd3p">#REF!</definedName>
    <definedName name="csddg1p" localSheetId="2">#REF!</definedName>
    <definedName name="csddg1p">#REF!</definedName>
    <definedName name="csddt1p" localSheetId="2">#REF!</definedName>
    <definedName name="csddt1p">#REF!</definedName>
    <definedName name="csht3p" localSheetId="2">#REF!</definedName>
    <definedName name="csht3p">#REF!</definedName>
    <definedName name="ctiep" localSheetId="2">#REF!</definedName>
    <definedName name="ctiep">#REF!</definedName>
    <definedName name="CTIET" localSheetId="2">#REF!</definedName>
    <definedName name="CTIET">#REF!</definedName>
    <definedName name="CU_LY_VAN_CHUYEN_GIA_QUYEN" localSheetId="2">#REF!</definedName>
    <definedName name="CU_LY_VAN_CHUYEN_GIA_QUYEN">#REF!</definedName>
    <definedName name="CU_LY_VAN_CHUYEN_THU_CONG" localSheetId="2">#REF!</definedName>
    <definedName name="CU_LY_VAN_CHUYEN_THU_CONG">#REF!</definedName>
    <definedName name="CURRENCY" localSheetId="2">#REF!</definedName>
    <definedName name="CURRENCY">#REF!</definedName>
    <definedName name="cx" localSheetId="2">#REF!</definedName>
    <definedName name="cx">#REF!</definedName>
    <definedName name="CH" localSheetId="2">#REF!</definedName>
    <definedName name="CH">#REF!</definedName>
    <definedName name="chon" localSheetId="2">#REF!</definedName>
    <definedName name="chon">#REF!</definedName>
    <definedName name="chon1" localSheetId="2">#REF!</definedName>
    <definedName name="chon1">#REF!</definedName>
    <definedName name="chon2" localSheetId="2">#REF!</definedName>
    <definedName name="chon2">#REF!</definedName>
    <definedName name="chon3" localSheetId="2">#REF!</definedName>
    <definedName name="chon3">#REF!</definedName>
    <definedName name="D_7101A_B" localSheetId="2">#REF!</definedName>
    <definedName name="D_7101A_B">#REF!</definedName>
    <definedName name="da1x2" localSheetId="2">#REF!</definedName>
    <definedName name="da1x2">#REF!</definedName>
    <definedName name="dahoc" localSheetId="2">#REF!</definedName>
    <definedName name="dahoc">#REF!</definedName>
    <definedName name="dam" localSheetId="2">#REF!</definedName>
    <definedName name="dam">#REF!</definedName>
    <definedName name="danducsan" localSheetId="2">#REF!</definedName>
    <definedName name="danducsan">#REF!</definedName>
    <definedName name="dao" localSheetId="2">#REF!</definedName>
    <definedName name="dao">#REF!</definedName>
    <definedName name="dap" localSheetId="2">#REF!</definedName>
    <definedName name="dap">#REF!</definedName>
    <definedName name="DAT" localSheetId="2">#REF!</definedName>
    <definedName name="DAT">#REF!</definedName>
    <definedName name="DATA_DATA2_List" localSheetId="6">#REF!</definedName>
    <definedName name="DATA_DATA2_List" localSheetId="4">#REF!</definedName>
    <definedName name="DATA_DATA2_List" localSheetId="0">#REF!</definedName>
    <definedName name="DATA_DATA2_List" localSheetId="5">#REF!</definedName>
    <definedName name="DATA_DATA2_List" localSheetId="2">#REF!</definedName>
    <definedName name="DATA_DATA2_List">#REF!</definedName>
    <definedName name="DCL_22">12117600</definedName>
    <definedName name="DCL_35">25490000</definedName>
    <definedName name="DD" localSheetId="6">#REF!</definedName>
    <definedName name="DD" localSheetId="4">#REF!</definedName>
    <definedName name="DD" localSheetId="0">#REF!</definedName>
    <definedName name="DD" localSheetId="5">#REF!</definedName>
    <definedName name="DD" localSheetId="2">#REF!</definedName>
    <definedName name="DD">#REF!</definedName>
    <definedName name="DDAY" localSheetId="2">#REF!</definedName>
    <definedName name="DDAY">#REF!</definedName>
    <definedName name="DDK" localSheetId="2">#REF!</definedName>
    <definedName name="DDK">#REF!</definedName>
    <definedName name="den_bu" localSheetId="2">#REF!</definedName>
    <definedName name="den_bu">#REF!</definedName>
    <definedName name="denbu" localSheetId="2">#REF!</definedName>
    <definedName name="denbu">#REF!</definedName>
    <definedName name="Det32x3" localSheetId="6">#REF!</definedName>
    <definedName name="Det32x3" localSheetId="4">#REF!</definedName>
    <definedName name="Det32x3" localSheetId="0">#REF!</definedName>
    <definedName name="Det32x3" localSheetId="5">#REF!</definedName>
    <definedName name="Det32x3" localSheetId="2">#REF!</definedName>
    <definedName name="Det32x3">#REF!</definedName>
    <definedName name="Det35x3" localSheetId="6">#REF!</definedName>
    <definedName name="Det35x3" localSheetId="4">#REF!</definedName>
    <definedName name="Det35x3" localSheetId="0">#REF!</definedName>
    <definedName name="Det35x3" localSheetId="5">#REF!</definedName>
    <definedName name="Det35x3" localSheetId="2">#REF!</definedName>
    <definedName name="Det35x3">#REF!</definedName>
    <definedName name="Det40x4" localSheetId="6">#REF!</definedName>
    <definedName name="Det40x4" localSheetId="4">#REF!</definedName>
    <definedName name="Det40x4" localSheetId="0">#REF!</definedName>
    <definedName name="Det40x4" localSheetId="5">#REF!</definedName>
    <definedName name="Det40x4" localSheetId="2">#REF!</definedName>
    <definedName name="Det40x4">#REF!</definedName>
    <definedName name="Det50x5" localSheetId="6">#REF!</definedName>
    <definedName name="Det50x5" localSheetId="4">#REF!</definedName>
    <definedName name="Det50x5" localSheetId="0">#REF!</definedName>
    <definedName name="Det50x5" localSheetId="5">#REF!</definedName>
    <definedName name="Det50x5" localSheetId="2">#REF!</definedName>
    <definedName name="Det50x5">#REF!</definedName>
    <definedName name="Det63x6" localSheetId="6">#REF!</definedName>
    <definedName name="Det63x6" localSheetId="4">#REF!</definedName>
    <definedName name="Det63x6" localSheetId="0">#REF!</definedName>
    <definedName name="Det63x6" localSheetId="5">#REF!</definedName>
    <definedName name="Det63x6" localSheetId="2">#REF!</definedName>
    <definedName name="Det63x6">#REF!</definedName>
    <definedName name="Det75x6" localSheetId="6">#REF!</definedName>
    <definedName name="Det75x6" localSheetId="4">#REF!</definedName>
    <definedName name="Det75x6" localSheetId="0">#REF!</definedName>
    <definedName name="Det75x6" localSheetId="5">#REF!</definedName>
    <definedName name="Det75x6" localSheetId="2">#REF!</definedName>
    <definedName name="Det75x6">#REF!</definedName>
    <definedName name="dgbdII" localSheetId="2">#REF!</definedName>
    <definedName name="dgbdII">#REF!</definedName>
    <definedName name="DGCTI592" localSheetId="6">#REF!</definedName>
    <definedName name="DGCTI592" localSheetId="4">#REF!</definedName>
    <definedName name="DGCTI592" localSheetId="0">#REF!</definedName>
    <definedName name="DGCTI592" localSheetId="5">#REF!</definedName>
    <definedName name="DGCTI592" localSheetId="2">#REF!</definedName>
    <definedName name="DGCTI592">#REF!</definedName>
    <definedName name="DGNC" localSheetId="2">#REF!</definedName>
    <definedName name="DGNC">#REF!</definedName>
    <definedName name="dgqndn" localSheetId="2">#REF!</definedName>
    <definedName name="dgqndn">#REF!</definedName>
    <definedName name="DGTV" localSheetId="2">#REF!</definedName>
    <definedName name="DGTV">#REF!</definedName>
    <definedName name="dgvl" localSheetId="2">#REF!</definedName>
    <definedName name="dgvl">#REF!</definedName>
    <definedName name="DGVT" localSheetId="2">#REF!</definedName>
    <definedName name="DGVT">#REF!</definedName>
    <definedName name="dhom" localSheetId="6">#REF!</definedName>
    <definedName name="dhom" localSheetId="4">#REF!</definedName>
    <definedName name="dhom" localSheetId="0">#REF!</definedName>
    <definedName name="dhom" localSheetId="5">#REF!</definedName>
    <definedName name="dhom" localSheetId="2">#REF!</definedName>
    <definedName name="dhom">#REF!</definedName>
    <definedName name="dien" localSheetId="2">#REF!</definedName>
    <definedName name="dien">#REF!</definedName>
    <definedName name="dientichck" localSheetId="2">#REF!</definedName>
    <definedName name="dientichck">#REF!</definedName>
    <definedName name="dinh2" localSheetId="2">#REF!</definedName>
    <definedName name="dinh2">#REF!</definedName>
    <definedName name="DLCC" localSheetId="2">#REF!</definedName>
    <definedName name="DLCC">#REF!</definedName>
    <definedName name="DM" localSheetId="2">#REF!</definedName>
    <definedName name="DM">#REF!</definedName>
    <definedName name="dm56bxd" localSheetId="2">#REF!</definedName>
    <definedName name="dm56bxd">#REF!</definedName>
    <definedName name="DN" localSheetId="2">#REF!</definedName>
    <definedName name="DN">#REF!</definedName>
    <definedName name="DÑt45x4" localSheetId="6">#REF!</definedName>
    <definedName name="DÑt45x4" localSheetId="4">#REF!</definedName>
    <definedName name="DÑt45x4" localSheetId="0">#REF!</definedName>
    <definedName name="DÑt45x4" localSheetId="5">#REF!</definedName>
    <definedName name="DÑt45x4" localSheetId="2">#REF!</definedName>
    <definedName name="DÑt45x4">#REF!</definedName>
    <definedName name="doan1" localSheetId="2">#REF!</definedName>
    <definedName name="doan1">#REF!</definedName>
    <definedName name="doan2" localSheetId="2">#REF!</definedName>
    <definedName name="doan2">#REF!</definedName>
    <definedName name="doan3" localSheetId="2">#REF!</definedName>
    <definedName name="doan3">#REF!</definedName>
    <definedName name="doan4" localSheetId="2">#REF!</definedName>
    <definedName name="doan4">#REF!</definedName>
    <definedName name="doan5" localSheetId="2">#REF!</definedName>
    <definedName name="doan5">#REF!</definedName>
    <definedName name="doan6" localSheetId="2">#REF!</definedName>
    <definedName name="doan6">#REF!</definedName>
    <definedName name="Document_array" localSheetId="6">{"Thuxm2.xls","Sheet1"}</definedName>
    <definedName name="Document_array" localSheetId="4">{"Thuxm2.xls","Sheet1"}</definedName>
    <definedName name="Document_array" localSheetId="1">{"Thuxm2.xls","Sheet1"}</definedName>
    <definedName name="Document_array" localSheetId="0">{"Thuxm2.xls","Sheet1"}</definedName>
    <definedName name="Document_array" localSheetId="5">{"Thuxm2.xls","Sheet1"}</definedName>
    <definedName name="Document_array" localSheetId="2">{"Thuxm2.xls","Sheet1"}</definedName>
    <definedName name="Document_array">{"Thuxm2.xls","Sheet1"}</definedName>
    <definedName name="DON_GIA_3282" localSheetId="2">#REF!</definedName>
    <definedName name="DON_GIA_3282">#REF!</definedName>
    <definedName name="DON_GIA_3283" localSheetId="2">#REF!</definedName>
    <definedName name="DON_GIA_3283">#REF!</definedName>
    <definedName name="DON_GIA_3285" localSheetId="2">#REF!</definedName>
    <definedName name="DON_GIA_3285">#REF!</definedName>
    <definedName name="DON_GIA_VAN_CHUYEN_36" localSheetId="2">#REF!</definedName>
    <definedName name="DON_GIA_VAN_CHUYEN_36">#REF!</definedName>
    <definedName name="dongia" localSheetId="2">#REF!</definedName>
    <definedName name="dongia">#REF!</definedName>
    <definedName name="DS1p1vc" localSheetId="2">#REF!</definedName>
    <definedName name="DS1p1vc">#REF!</definedName>
    <definedName name="ds1p2nc" localSheetId="6">#REF!</definedName>
    <definedName name="ds1p2nc" localSheetId="4">#REF!</definedName>
    <definedName name="ds1p2nc" localSheetId="0">#REF!</definedName>
    <definedName name="ds1p2nc" localSheetId="5">#REF!</definedName>
    <definedName name="ds1p2nc" localSheetId="2">#REF!</definedName>
    <definedName name="ds1p2nc">#REF!</definedName>
    <definedName name="ds1p2vc" localSheetId="6">#REF!</definedName>
    <definedName name="ds1p2vc" localSheetId="4">#REF!</definedName>
    <definedName name="ds1p2vc" localSheetId="0">#REF!</definedName>
    <definedName name="ds1p2vc" localSheetId="5">#REF!</definedName>
    <definedName name="ds1p2vc" localSheetId="2">#REF!</definedName>
    <definedName name="ds1p2vc">#REF!</definedName>
    <definedName name="ds1pnc" localSheetId="2">#REF!</definedName>
    <definedName name="ds1pnc">#REF!</definedName>
    <definedName name="ds1pvl" localSheetId="2">#REF!</definedName>
    <definedName name="ds1pvl">#REF!</definedName>
    <definedName name="ds3pctnc" localSheetId="2">#REF!</definedName>
    <definedName name="ds3pctnc">#REF!</definedName>
    <definedName name="ds3pctvc" localSheetId="2">#REF!</definedName>
    <definedName name="ds3pctvc">#REF!</definedName>
    <definedName name="ds3pctvl" localSheetId="2">#REF!</definedName>
    <definedName name="ds3pctvl">#REF!</definedName>
    <definedName name="DSPK1p1nc" localSheetId="2">#REF!</definedName>
    <definedName name="DSPK1p1nc">#REF!</definedName>
    <definedName name="DSPK1p1vl" localSheetId="2">#REF!</definedName>
    <definedName name="DSPK1p1vl">#REF!</definedName>
    <definedName name="DSPK1pnc" localSheetId="2">#REF!</definedName>
    <definedName name="DSPK1pnc">#REF!</definedName>
    <definedName name="DSPK1pvl" localSheetId="2">#REF!</definedName>
    <definedName name="DSPK1pvl">#REF!</definedName>
    <definedName name="DSUMDATA" localSheetId="2">#REF!</definedName>
    <definedName name="DSUMDATA">#REF!</definedName>
    <definedName name="dtich1" localSheetId="2">#REF!</definedName>
    <definedName name="dtich1">#REF!</definedName>
    <definedName name="dtich2" localSheetId="2">#REF!</definedName>
    <definedName name="dtich2">#REF!</definedName>
    <definedName name="dtich3" localSheetId="2">#REF!</definedName>
    <definedName name="dtich3">#REF!</definedName>
    <definedName name="dtich4" localSheetId="2">#REF!</definedName>
    <definedName name="dtich4">#REF!</definedName>
    <definedName name="dtich5" localSheetId="2">#REF!</definedName>
    <definedName name="dtich5">#REF!</definedName>
    <definedName name="dtich6" localSheetId="2">#REF!</definedName>
    <definedName name="dtich6">#REF!</definedName>
    <definedName name="DU_TOAN_CHI_TIET_CONG_TO" localSheetId="2">#REF!</definedName>
    <definedName name="DU_TOAN_CHI_TIET_CONG_TO">#REF!</definedName>
    <definedName name="DU_TOAN_CHI_TIET_DZ22KV" localSheetId="2">#REF!</definedName>
    <definedName name="DU_TOAN_CHI_TIET_DZ22KV">#REF!</definedName>
    <definedName name="DU_TOAN_CHI_TIET_KHO_BAI" localSheetId="2">#REF!</definedName>
    <definedName name="DU_TOAN_CHI_TIET_KHO_BAI">#REF!</definedName>
    <definedName name="DutoanDongmo" localSheetId="6">#REF!</definedName>
    <definedName name="DutoanDongmo" localSheetId="4">#REF!</definedName>
    <definedName name="DutoanDongmo" localSheetId="0">#REF!</definedName>
    <definedName name="DutoanDongmo" localSheetId="5">#REF!</definedName>
    <definedName name="DutoanDongmo" localSheetId="2">#REF!</definedName>
    <definedName name="DutoanDongmo">#REF!</definedName>
    <definedName name="emb" localSheetId="2">#REF!</definedName>
    <definedName name="emb">#REF!</definedName>
    <definedName name="End_1" localSheetId="2">#REF!</definedName>
    <definedName name="End_1">#REF!</definedName>
    <definedName name="End_10" localSheetId="2">#REF!</definedName>
    <definedName name="End_10">#REF!</definedName>
    <definedName name="End_11" localSheetId="2">#REF!</definedName>
    <definedName name="End_11">#REF!</definedName>
    <definedName name="End_12" localSheetId="2">#REF!</definedName>
    <definedName name="End_12">#REF!</definedName>
    <definedName name="End_13" localSheetId="2">#REF!</definedName>
    <definedName name="End_13">#REF!</definedName>
    <definedName name="End_2" localSheetId="2">#REF!</definedName>
    <definedName name="End_2">#REF!</definedName>
    <definedName name="End_3" localSheetId="2">#REF!</definedName>
    <definedName name="End_3">#REF!</definedName>
    <definedName name="End_4" localSheetId="2">#REF!</definedName>
    <definedName name="End_4">#REF!</definedName>
    <definedName name="End_5" localSheetId="2">#REF!</definedName>
    <definedName name="End_5">#REF!</definedName>
    <definedName name="End_6" localSheetId="2">#REF!</definedName>
    <definedName name="End_6">#REF!</definedName>
    <definedName name="End_7" localSheetId="2">#REF!</definedName>
    <definedName name="End_7">#REF!</definedName>
    <definedName name="End_8" localSheetId="2">#REF!</definedName>
    <definedName name="End_8">#REF!</definedName>
    <definedName name="End_9" localSheetId="2">#REF!</definedName>
    <definedName name="End_9">#REF!</definedName>
    <definedName name="ex" localSheetId="2">#REF!</definedName>
    <definedName name="ex">#REF!</definedName>
    <definedName name="f" localSheetId="6">#REF!</definedName>
    <definedName name="f" localSheetId="4">#REF!</definedName>
    <definedName name="f" localSheetId="0">#REF!</definedName>
    <definedName name="f" localSheetId="5">#REF!</definedName>
    <definedName name="f" localSheetId="2">#REF!</definedName>
    <definedName name="f">#REF!</definedName>
    <definedName name="FACTOR" localSheetId="2">#REF!</definedName>
    <definedName name="FACTOR">#REF!</definedName>
    <definedName name="FI_12">4820</definedName>
    <definedName name="G_ME" localSheetId="2">#REF!</definedName>
    <definedName name="G_ME">#REF!</definedName>
    <definedName name="gach" localSheetId="2">#REF!</definedName>
    <definedName name="gach">#REF!</definedName>
    <definedName name="geo" localSheetId="2">#REF!</definedName>
    <definedName name="geo">#REF!</definedName>
    <definedName name="gg" localSheetId="2">#REF!</definedName>
    <definedName name="gg">#REF!</definedName>
    <definedName name="ghip" localSheetId="6">#REF!</definedName>
    <definedName name="ghip" localSheetId="4">#REF!</definedName>
    <definedName name="ghip" localSheetId="0">#REF!</definedName>
    <definedName name="ghip" localSheetId="5">#REF!</definedName>
    <definedName name="ghip" localSheetId="2">#REF!</definedName>
    <definedName name="ghip">#REF!</definedName>
    <definedName name="gl3p" localSheetId="2">#REF!</definedName>
    <definedName name="gl3p">#REF!</definedName>
    <definedName name="Goc32x3" localSheetId="2">#REF!</definedName>
    <definedName name="Goc32x3">#REF!</definedName>
    <definedName name="Goc35x3" localSheetId="2">#REF!</definedName>
    <definedName name="Goc35x3">#REF!</definedName>
    <definedName name="Goc40x4" localSheetId="2">#REF!</definedName>
    <definedName name="Goc40x4">#REF!</definedName>
    <definedName name="Goc45x4" localSheetId="2">#REF!</definedName>
    <definedName name="Goc45x4">#REF!</definedName>
    <definedName name="Goc50x5" localSheetId="6">#REF!</definedName>
    <definedName name="Goc50x5" localSheetId="4">#REF!</definedName>
    <definedName name="Goc50x5" localSheetId="0">#REF!</definedName>
    <definedName name="Goc50x5" localSheetId="5">#REF!</definedName>
    <definedName name="Goc50x5" localSheetId="2">#REF!</definedName>
    <definedName name="Goc50x5">#REF!</definedName>
    <definedName name="Goc63x6" localSheetId="2">#REF!</definedName>
    <definedName name="Goc63x6">#REF!</definedName>
    <definedName name="Goc75x6" localSheetId="2">#REF!</definedName>
    <definedName name="Goc75x6">#REF!</definedName>
    <definedName name="Gtb" localSheetId="2">#REF!</definedName>
    <definedName name="Gtb">#REF!</definedName>
    <definedName name="gtbtt" localSheetId="2">#REF!</definedName>
    <definedName name="gtbtt">#REF!</definedName>
    <definedName name="gtst" localSheetId="6">#REF!</definedName>
    <definedName name="gtst" localSheetId="4">#REF!</definedName>
    <definedName name="gtst" localSheetId="0">#REF!</definedName>
    <definedName name="gtst" localSheetId="5">#REF!</definedName>
    <definedName name="gtst" localSheetId="2">#REF!</definedName>
    <definedName name="gtst">#REF!</definedName>
    <definedName name="GTXL" localSheetId="2">#REF!</definedName>
    <definedName name="GTXL">#REF!</definedName>
    <definedName name="Gxl" localSheetId="2">#REF!</definedName>
    <definedName name="Gxl">#REF!</definedName>
    <definedName name="gxltt" localSheetId="2">#REF!</definedName>
    <definedName name="gxltt">#REF!</definedName>
    <definedName name="gia" localSheetId="2">#REF!</definedName>
    <definedName name="gia">#REF!</definedName>
    <definedName name="Gia_CT" localSheetId="2">#REF!</definedName>
    <definedName name="Gia_CT">#REF!</definedName>
    <definedName name="GIA_CU_LY_VAN_CHUYEN" localSheetId="2">#REF!</definedName>
    <definedName name="GIA_CU_LY_VAN_CHUYEN">#REF!</definedName>
    <definedName name="gia_tien" localSheetId="2">#REF!</definedName>
    <definedName name="gia_tien">#REF!</definedName>
    <definedName name="gia_tien_BTN" localSheetId="6">#REF!</definedName>
    <definedName name="gia_tien_BTN" localSheetId="4">#REF!</definedName>
    <definedName name="gia_tien_BTN" localSheetId="0">#REF!</definedName>
    <definedName name="gia_tien_BTN" localSheetId="5">#REF!</definedName>
    <definedName name="gia_tien_BTN" localSheetId="2">#REF!</definedName>
    <definedName name="gia_tien_BTN">#REF!</definedName>
    <definedName name="Gia_VT" localSheetId="2">#REF!</definedName>
    <definedName name="Gia_VT">#REF!</definedName>
    <definedName name="GIAVLIEUTN" localSheetId="2">#REF!</definedName>
    <definedName name="GIAVLIEUTN">#REF!</definedName>
    <definedName name="Giocong" localSheetId="2">#REF!</definedName>
    <definedName name="Giocong">#REF!</definedName>
    <definedName name="h" localSheetId="6">#REF!</definedName>
    <definedName name="h" localSheetId="4">#REF!</definedName>
    <definedName name="h" localSheetId="0">#REF!</definedName>
    <definedName name="h" localSheetId="5">#REF!</definedName>
    <definedName name="h" localSheetId="2">#REF!</definedName>
    <definedName name="h">#REF!</definedName>
    <definedName name="H_THUCTT" localSheetId="2">#REF!</definedName>
    <definedName name="H_THUCTT">#REF!</definedName>
    <definedName name="H_THUCHTHH" localSheetId="2">#REF!</definedName>
    <definedName name="H_THUCHTHH">#REF!</definedName>
    <definedName name="HCM" localSheetId="2">#REF!</definedName>
    <definedName name="HCM">#REF!</definedName>
    <definedName name="HE_SO_KHO_KHAN_CANG_DAY" localSheetId="2">#REF!</definedName>
    <definedName name="HE_SO_KHO_KHAN_CANG_DAY">#REF!</definedName>
    <definedName name="Heä_soá_laép_xaø_H">1.7</definedName>
    <definedName name="heä_soá_sình_laày" localSheetId="2">#REF!</definedName>
    <definedName name="heä_soá_sình_laày">#REF!</definedName>
    <definedName name="hh" localSheetId="2">#REF!</definedName>
    <definedName name="hh">#REF!</definedName>
    <definedName name="HHcat" localSheetId="2">#REF!</definedName>
    <definedName name="HHcat">#REF!</definedName>
    <definedName name="HHda" localSheetId="2">#REF!</definedName>
    <definedName name="HHda">#REF!</definedName>
    <definedName name="HHTT" localSheetId="2">#REF!</definedName>
    <definedName name="HHTT">#REF!</definedName>
    <definedName name="hien" localSheetId="2">#REF!</definedName>
    <definedName name="hien">#REF!</definedName>
    <definedName name="Hinh_thuc" localSheetId="2">#REF!</definedName>
    <definedName name="Hinh_thuc">#REF!</definedName>
    <definedName name="HiÕu" localSheetId="2">#REF!</definedName>
    <definedName name="HiÕu">#REF!</definedName>
    <definedName name="HOME_MANP" localSheetId="2">#REF!</definedName>
    <definedName name="HOME_MANP">#REF!</definedName>
    <definedName name="HOMEOFFICE_COST" localSheetId="2">#REF!</definedName>
    <definedName name="HOMEOFFICE_COST">#REF!</definedName>
    <definedName name="hs" localSheetId="2">#REF!</definedName>
    <definedName name="hs">#REF!</definedName>
    <definedName name="HSCT3">0.1</definedName>
    <definedName name="hsd" localSheetId="6">#REF!</definedName>
    <definedName name="hsd" localSheetId="4">#REF!</definedName>
    <definedName name="hsd" localSheetId="0">#REF!</definedName>
    <definedName name="hsd" localSheetId="5">#REF!</definedName>
    <definedName name="hsd" localSheetId="2">#REF!</definedName>
    <definedName name="hsd">#REF!</definedName>
    <definedName name="hsdc" localSheetId="2">#REF!</definedName>
    <definedName name="hsdc">#REF!</definedName>
    <definedName name="hsdc1" localSheetId="2">#REF!</definedName>
    <definedName name="hsdc1">#REF!</definedName>
    <definedName name="HSDN">2.5</definedName>
    <definedName name="HSHH" localSheetId="2">#REF!</definedName>
    <definedName name="HSHH">#REF!</definedName>
    <definedName name="HSHHUT" localSheetId="2">#REF!</definedName>
    <definedName name="HSHHUT">#REF!</definedName>
    <definedName name="hsk" localSheetId="2">#REF!</definedName>
    <definedName name="hsk">#REF!</definedName>
    <definedName name="HSKK35" localSheetId="2">#REF!</definedName>
    <definedName name="HSKK35">#REF!</definedName>
    <definedName name="HSLX" localSheetId="2">#REF!</definedName>
    <definedName name="HSLX">#REF!</definedName>
    <definedName name="HSLXH">1.7</definedName>
    <definedName name="HSLXP" localSheetId="2">#REF!</definedName>
    <definedName name="HSLXP">#REF!</definedName>
    <definedName name="hßm4" localSheetId="6">#REF!</definedName>
    <definedName name="hßm4" localSheetId="4">#REF!</definedName>
    <definedName name="hßm4" localSheetId="0">#REF!</definedName>
    <definedName name="hßm4" localSheetId="5">#REF!</definedName>
    <definedName name="hßm4" localSheetId="2">#REF!</definedName>
    <definedName name="hßm4">#REF!</definedName>
    <definedName name="hstb" localSheetId="2">#REF!</definedName>
    <definedName name="hstb">#REF!</definedName>
    <definedName name="hstdtk" localSheetId="6">#REF!</definedName>
    <definedName name="hstdtk" localSheetId="4">#REF!</definedName>
    <definedName name="hstdtk" localSheetId="0">#REF!</definedName>
    <definedName name="hstdtk" localSheetId="5">#REF!</definedName>
    <definedName name="hstdtk" localSheetId="2">#REF!</definedName>
    <definedName name="hstdtk">#REF!</definedName>
    <definedName name="hsthep" localSheetId="2">#REF!</definedName>
    <definedName name="hsthep">#REF!</definedName>
    <definedName name="HSVC1" localSheetId="2">#REF!</definedName>
    <definedName name="HSVC1">#REF!</definedName>
    <definedName name="HSVC2" localSheetId="2">#REF!</definedName>
    <definedName name="HSVC2">#REF!</definedName>
    <definedName name="HSVC3" localSheetId="6">#REF!</definedName>
    <definedName name="HSVC3" localSheetId="4">#REF!</definedName>
    <definedName name="HSVC3" localSheetId="0">#REF!</definedName>
    <definedName name="HSVC3" localSheetId="5">#REF!</definedName>
    <definedName name="HSVC3" localSheetId="2">#REF!</definedName>
    <definedName name="HSVC3">#REF!</definedName>
    <definedName name="hsvl" localSheetId="2">#REF!</definedName>
    <definedName name="hsvl">#REF!</definedName>
    <definedName name="HT" localSheetId="2">#REF!</definedName>
    <definedName name="HT">#REF!</definedName>
    <definedName name="HTML_CodePage" hidden="1">950</definedName>
    <definedName name="HTML_Control" localSheetId="6" hidden="1">{"'Sheet1'!$L$16"}</definedName>
    <definedName name="HTML_Control" localSheetId="4" hidden="1">{"'Sheet1'!$L$16"}</definedName>
    <definedName name="HTML_Control" localSheetId="1" hidden="1">{"'Sheet1'!$L$16"}</definedName>
    <definedName name="HTML_Control" localSheetId="0" hidden="1">{"'Sheet1'!$L$16"}</definedName>
    <definedName name="HTML_Control" localSheetId="5"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6">#REF!</definedName>
    <definedName name="HTNC" localSheetId="4">#REF!</definedName>
    <definedName name="HTNC" localSheetId="0">#REF!</definedName>
    <definedName name="HTNC" localSheetId="5">#REF!</definedName>
    <definedName name="HTNC" localSheetId="2">#REF!</definedName>
    <definedName name="HTNC">#REF!</definedName>
    <definedName name="HTVL" localSheetId="6">#REF!</definedName>
    <definedName name="HTVL" localSheetId="4">#REF!</definedName>
    <definedName name="HTVL" localSheetId="0">#REF!</definedName>
    <definedName name="HTVL" localSheetId="5">#REF!</definedName>
    <definedName name="HTVL" localSheetId="2">#REF!</definedName>
    <definedName name="HTVL">#REF!</definedName>
    <definedName name="HTHH" localSheetId="2">#REF!</definedName>
    <definedName name="HTHH">#REF!</definedName>
    <definedName name="huy" localSheetId="6" hidden="1">{"'Sheet1'!$L$16"}</definedName>
    <definedName name="huy" localSheetId="4" hidden="1">{"'Sheet1'!$L$16"}</definedName>
    <definedName name="huy" localSheetId="1" hidden="1">{"'Sheet1'!$L$16"}</definedName>
    <definedName name="huy" localSheetId="0" hidden="1">{"'Sheet1'!$L$16"}</definedName>
    <definedName name="huy" localSheetId="5" hidden="1">{"'Sheet1'!$L$16"}</definedName>
    <definedName name="huy" localSheetId="2" hidden="1">{"'Sheet1'!$L$16"}</definedName>
    <definedName name="huy" hidden="1">{"'Sheet1'!$L$16"}</definedName>
    <definedName name="I" localSheetId="2">#REF!</definedName>
    <definedName name="I">#REF!</definedName>
    <definedName name="IDLAB_COST" localSheetId="2">#REF!</definedName>
    <definedName name="IDLAB_COST">#REF!</definedName>
    <definedName name="IND_LAB" localSheetId="2">#REF!</definedName>
    <definedName name="IND_LAB">#REF!</definedName>
    <definedName name="INDMANP" localSheetId="2">#REF!</definedName>
    <definedName name="INDMANP">#REF!</definedName>
    <definedName name="j" localSheetId="2">#REF!</definedName>
    <definedName name="j">#REF!</definedName>
    <definedName name="j356C8" localSheetId="2">#REF!</definedName>
    <definedName name="j356C8">#REF!</definedName>
    <definedName name="k" localSheetId="2">#REF!</definedName>
    <definedName name="k">#REF!</definedName>
    <definedName name="k2b" localSheetId="6">#REF!</definedName>
    <definedName name="k2b" localSheetId="4">#REF!</definedName>
    <definedName name="k2b" localSheetId="0">#REF!</definedName>
    <definedName name="k2b" localSheetId="5">#REF!</definedName>
    <definedName name="k2b" localSheetId="2">#REF!</definedName>
    <definedName name="k2b">#REF!</definedName>
    <definedName name="kcong" localSheetId="2">#REF!</definedName>
    <definedName name="kcong">#REF!</definedName>
    <definedName name="KINH_PHI_DEN_BU" localSheetId="2">#REF!</definedName>
    <definedName name="KINH_PHI_DEN_BU">#REF!</definedName>
    <definedName name="KINH_PHI_DZ0.4KV" localSheetId="2">#REF!</definedName>
    <definedName name="KINH_PHI_DZ0.4KV">#REF!</definedName>
    <definedName name="KINH_PHI_KHAO_SAT__LAP_BCNCKT__TKKTTC" localSheetId="2">#REF!</definedName>
    <definedName name="KINH_PHI_KHAO_SAT__LAP_BCNCKT__TKKTTC">#REF!</definedName>
    <definedName name="KINH_PHI_KHO_BAI" localSheetId="2">#REF!</definedName>
    <definedName name="KINH_PHI_KHO_BAI">#REF!</definedName>
    <definedName name="KINH_PHI_TBA" localSheetId="6">#REF!</definedName>
    <definedName name="KINH_PHI_TBA" localSheetId="4">#REF!</definedName>
    <definedName name="KINH_PHI_TBA" localSheetId="0">#REF!</definedName>
    <definedName name="KINH_PHI_TBA" localSheetId="5">#REF!</definedName>
    <definedName name="KINH_PHI_TBA" localSheetId="2">#REF!</definedName>
    <definedName name="KINH_PHI_TBA">#REF!</definedName>
    <definedName name="kl_ME" localSheetId="2">#REF!</definedName>
    <definedName name="kl_ME">#REF!</definedName>
    <definedName name="KLTHDN" localSheetId="2">#REF!</definedName>
    <definedName name="KLTHDN">#REF!</definedName>
    <definedName name="KLVANKHUON" localSheetId="2">#REF!</definedName>
    <definedName name="KLVANKHUON">#REF!</definedName>
    <definedName name="kp1ph" localSheetId="6">#REF!</definedName>
    <definedName name="kp1ph" localSheetId="4">#REF!</definedName>
    <definedName name="kp1ph" localSheetId="0">#REF!</definedName>
    <definedName name="kp1ph" localSheetId="5">#REF!</definedName>
    <definedName name="kp1ph" localSheetId="2">#REF!</definedName>
    <definedName name="kp1ph">#REF!</definedName>
    <definedName name="KSTK" localSheetId="6">#REF!</definedName>
    <definedName name="KSTK" localSheetId="4">#REF!</definedName>
    <definedName name="KSTK" localSheetId="0">#REF!</definedName>
    <definedName name="KSTK" localSheetId="5">#REF!</definedName>
    <definedName name="KSTK" localSheetId="2">#REF!</definedName>
    <definedName name="KSTK">#REF!</definedName>
    <definedName name="KH_Chang" localSheetId="2">#REF!</definedName>
    <definedName name="KH_Chang">#REF!</definedName>
    <definedName name="KHOI_LUONG_DAT_DAO_DAP" localSheetId="2">#REF!</definedName>
    <definedName name="KHOI_LUONG_DAT_DAO_DAP">#REF!</definedName>
    <definedName name="l" localSheetId="2">#REF!</definedName>
    <definedName name="l">#REF!</definedName>
    <definedName name="L_mong" localSheetId="2">#REF!</definedName>
    <definedName name="L_mong">#REF!</definedName>
    <definedName name="L63x6">5800</definedName>
    <definedName name="lan" localSheetId="6">#REF!</definedName>
    <definedName name="lan" localSheetId="4">#REF!</definedName>
    <definedName name="lan" localSheetId="0">#REF!</definedName>
    <definedName name="lan" localSheetId="5">#REF!</definedName>
    <definedName name="lan" localSheetId="2">#REF!</definedName>
    <definedName name="lan">#REF!</definedName>
    <definedName name="lanhto" localSheetId="2">#REF!</definedName>
    <definedName name="lanhto">#REF!</definedName>
    <definedName name="LAP_DAT_TBA" localSheetId="6">#REF!</definedName>
    <definedName name="LAP_DAT_TBA" localSheetId="4">#REF!</definedName>
    <definedName name="LAP_DAT_TBA" localSheetId="0">#REF!</definedName>
    <definedName name="LAP_DAT_TBA" localSheetId="5">#REF!</definedName>
    <definedName name="LAP_DAT_TBA" localSheetId="2">#REF!</definedName>
    <definedName name="LAP_DAT_TBA">#REF!</definedName>
    <definedName name="LBS_22">107800000</definedName>
    <definedName name="LIET_KE_VI_TRI_DZ0.4KV" localSheetId="2">#REF!</definedName>
    <definedName name="LIET_KE_VI_TRI_DZ0.4KV">#REF!</definedName>
    <definedName name="LIET_KE_VI_TRI_DZ22KV" localSheetId="2">#REF!</definedName>
    <definedName name="LIET_KE_VI_TRI_DZ22KV">#REF!</definedName>
    <definedName name="LK_hathe" localSheetId="2">#REF!</definedName>
    <definedName name="LK_hathe">#REF!</definedName>
    <definedName name="Lmk" localSheetId="2">#REF!</definedName>
    <definedName name="Lmk">#REF!</definedName>
    <definedName name="lntt" localSheetId="6">#REF!</definedName>
    <definedName name="lntt" localSheetId="4">#REF!</definedName>
    <definedName name="lntt" localSheetId="0">#REF!</definedName>
    <definedName name="lntt" localSheetId="5">#REF!</definedName>
    <definedName name="lntt" localSheetId="2">#REF!</definedName>
    <definedName name="lntt">#REF!</definedName>
    <definedName name="Loai_TD" localSheetId="2">#REF!</definedName>
    <definedName name="Loai_TD">#REF!</definedName>
    <definedName name="M0.4" localSheetId="2">#REF!</definedName>
    <definedName name="M0.4">#REF!</definedName>
    <definedName name="M12aavl" localSheetId="2">#REF!</definedName>
    <definedName name="M12aavl">#REF!</definedName>
    <definedName name="M12ba3p" localSheetId="2">#REF!</definedName>
    <definedName name="M12ba3p">#REF!</definedName>
    <definedName name="M12bb1p" localSheetId="2">#REF!</definedName>
    <definedName name="M12bb1p">#REF!</definedName>
    <definedName name="M14bb1p" localSheetId="2">#REF!</definedName>
    <definedName name="M14bb1p">#REF!</definedName>
    <definedName name="M8a" localSheetId="6">#REF!</definedName>
    <definedName name="M8a" localSheetId="4">#REF!</definedName>
    <definedName name="M8a" localSheetId="0">#REF!</definedName>
    <definedName name="M8a" localSheetId="5">#REF!</definedName>
    <definedName name="M8a" localSheetId="2">#REF!</definedName>
    <definedName name="M8a">#REF!</definedName>
    <definedName name="M8aa" localSheetId="6">#REF!</definedName>
    <definedName name="M8aa" localSheetId="4">#REF!</definedName>
    <definedName name="M8aa" localSheetId="0">#REF!</definedName>
    <definedName name="M8aa" localSheetId="5">#REF!</definedName>
    <definedName name="M8aa" localSheetId="2">#REF!</definedName>
    <definedName name="M8aa">#REF!</definedName>
    <definedName name="m8aanc" localSheetId="2">#REF!</definedName>
    <definedName name="m8aanc">#REF!</definedName>
    <definedName name="m8aavl" localSheetId="2">#REF!</definedName>
    <definedName name="m8aavl">#REF!</definedName>
    <definedName name="Ma3pnc" localSheetId="2">#REF!</definedName>
    <definedName name="Ma3pnc">#REF!</definedName>
    <definedName name="Ma3pvl" localSheetId="2">#REF!</definedName>
    <definedName name="Ma3pvl">#REF!</definedName>
    <definedName name="Maa3pnc" localSheetId="2">#REF!</definedName>
    <definedName name="Maa3pnc">#REF!</definedName>
    <definedName name="Maa3pvl" localSheetId="2">#REF!</definedName>
    <definedName name="Maa3pvl">#REF!</definedName>
    <definedName name="MAJ_CON_EQP" localSheetId="2">#REF!</definedName>
    <definedName name="MAJ_CON_EQP">#REF!</definedName>
    <definedName name="MAVANKHUON" localSheetId="2">#REF!</definedName>
    <definedName name="MAVANKHUON">#REF!</definedName>
    <definedName name="MAVLTHDN" localSheetId="2">#REF!</definedName>
    <definedName name="MAVLTHDN">#REF!</definedName>
    <definedName name="Mba1p" localSheetId="2">#REF!</definedName>
    <definedName name="Mba1p">#REF!</definedName>
    <definedName name="Mba3p" localSheetId="2">#REF!</definedName>
    <definedName name="Mba3p">#REF!</definedName>
    <definedName name="Mbb3p" localSheetId="2">#REF!</definedName>
    <definedName name="Mbb3p">#REF!</definedName>
    <definedName name="mc" localSheetId="2">#REF!</definedName>
    <definedName name="mc">#REF!</definedName>
    <definedName name="MG_A" localSheetId="2">#REF!</definedName>
    <definedName name="MG_A">#REF!</definedName>
    <definedName name="MN" localSheetId="2">#REF!</definedName>
    <definedName name="MN">#REF!</definedName>
    <definedName name="mongbang" localSheetId="2">#REF!</definedName>
    <definedName name="mongbang">#REF!</definedName>
    <definedName name="mongdon" localSheetId="2">#REF!</definedName>
    <definedName name="mongdon">#REF!</definedName>
    <definedName name="Moùng" localSheetId="2">#REF!</definedName>
    <definedName name="Moùng">#REF!</definedName>
    <definedName name="MSCT" localSheetId="2">#REF!</definedName>
    <definedName name="MSCT">#REF!</definedName>
    <definedName name="mtcdg" localSheetId="6">#REF!</definedName>
    <definedName name="mtcdg" localSheetId="4">#REF!</definedName>
    <definedName name="mtcdg" localSheetId="0">#REF!</definedName>
    <definedName name="mtcdg" localSheetId="5">#REF!</definedName>
    <definedName name="mtcdg" localSheetId="2">#REF!</definedName>
    <definedName name="mtcdg">#REF!</definedName>
    <definedName name="MTMAC12" localSheetId="2">#REF!</definedName>
    <definedName name="MTMAC12">#REF!</definedName>
    <definedName name="mtram" localSheetId="2">#REF!</definedName>
    <definedName name="mtram">#REF!</definedName>
    <definedName name="myle" localSheetId="6">#REF!</definedName>
    <definedName name="myle" localSheetId="4">#REF!</definedName>
    <definedName name="myle" localSheetId="0">#REF!</definedName>
    <definedName name="myle" localSheetId="5">#REF!</definedName>
    <definedName name="myle" localSheetId="2">#REF!</definedName>
    <definedName name="myle">#REF!</definedName>
    <definedName name="n" localSheetId="6">#REF!</definedName>
    <definedName name="n" localSheetId="4">#REF!</definedName>
    <definedName name="n" localSheetId="0">#REF!</definedName>
    <definedName name="n" localSheetId="5">#REF!</definedName>
    <definedName name="n" localSheetId="2">#REF!</definedName>
    <definedName name="n">#REF!</definedName>
    <definedName name="n1pig" localSheetId="6">#REF!</definedName>
    <definedName name="n1pig" localSheetId="4">#REF!</definedName>
    <definedName name="n1pig" localSheetId="0">#REF!</definedName>
    <definedName name="n1pig" localSheetId="5">#REF!</definedName>
    <definedName name="n1pig" localSheetId="2">#REF!</definedName>
    <definedName name="n1pig">#REF!</definedName>
    <definedName name="N1pIGnc" localSheetId="2">#REF!</definedName>
    <definedName name="N1pIGnc">#REF!</definedName>
    <definedName name="N1pIGvc" localSheetId="2">#REF!</definedName>
    <definedName name="N1pIGvc">#REF!</definedName>
    <definedName name="N1pIGvl" localSheetId="2">#REF!</definedName>
    <definedName name="N1pIGvl">#REF!</definedName>
    <definedName name="n1pind" localSheetId="6">#REF!</definedName>
    <definedName name="n1pind" localSheetId="4">#REF!</definedName>
    <definedName name="n1pind" localSheetId="0">#REF!</definedName>
    <definedName name="n1pind" localSheetId="5">#REF!</definedName>
    <definedName name="n1pind" localSheetId="2">#REF!</definedName>
    <definedName name="n1pind">#REF!</definedName>
    <definedName name="N1pINDnc" localSheetId="2">#REF!</definedName>
    <definedName name="N1pINDnc">#REF!</definedName>
    <definedName name="N1pINDvc" localSheetId="2">#REF!</definedName>
    <definedName name="N1pINDvc">#REF!</definedName>
    <definedName name="N1pINDvl" localSheetId="2">#REF!</definedName>
    <definedName name="N1pINDvl">#REF!</definedName>
    <definedName name="n1pint" localSheetId="6">#REF!</definedName>
    <definedName name="n1pint" localSheetId="4">#REF!</definedName>
    <definedName name="n1pint" localSheetId="0">#REF!</definedName>
    <definedName name="n1pint" localSheetId="5">#REF!</definedName>
    <definedName name="n1pint" localSheetId="2">#REF!</definedName>
    <definedName name="n1pint">#REF!</definedName>
    <definedName name="n1ping" localSheetId="6">#REF!</definedName>
    <definedName name="n1ping" localSheetId="4">#REF!</definedName>
    <definedName name="n1ping" localSheetId="0">#REF!</definedName>
    <definedName name="n1ping" localSheetId="5">#REF!</definedName>
    <definedName name="n1ping" localSheetId="2">#REF!</definedName>
    <definedName name="n1ping">#REF!</definedName>
    <definedName name="N1pINGvc" localSheetId="2">#REF!</definedName>
    <definedName name="N1pINGvc">#REF!</definedName>
    <definedName name="nc" localSheetId="6">#REF!</definedName>
    <definedName name="nc" localSheetId="4">#REF!</definedName>
    <definedName name="nc" localSheetId="0">#REF!</definedName>
    <definedName name="nc" localSheetId="5">#REF!</definedName>
    <definedName name="nc" localSheetId="2">#REF!</definedName>
    <definedName name="nc">#REF!</definedName>
    <definedName name="nc_btm10" localSheetId="6">#REF!</definedName>
    <definedName name="nc_btm10" localSheetId="4">#REF!</definedName>
    <definedName name="nc_btm10" localSheetId="0">#REF!</definedName>
    <definedName name="nc_btm10" localSheetId="5">#REF!</definedName>
    <definedName name="nc_btm10" localSheetId="2">#REF!</definedName>
    <definedName name="nc_btm10">#REF!</definedName>
    <definedName name="nc_btm100" localSheetId="6">#REF!</definedName>
    <definedName name="nc_btm100" localSheetId="4">#REF!</definedName>
    <definedName name="nc_btm100" localSheetId="0">#REF!</definedName>
    <definedName name="nc_btm100" localSheetId="5">#REF!</definedName>
    <definedName name="nc_btm100" localSheetId="2">#REF!</definedName>
    <definedName name="nc_btm100">#REF!</definedName>
    <definedName name="nc3p" localSheetId="2">#REF!</definedName>
    <definedName name="nc3p">#REF!</definedName>
    <definedName name="NCBD100" localSheetId="6">#REF!</definedName>
    <definedName name="NCBD100" localSheetId="4">#REF!</definedName>
    <definedName name="NCBD100" localSheetId="0">#REF!</definedName>
    <definedName name="NCBD100" localSheetId="5">#REF!</definedName>
    <definedName name="NCBD100" localSheetId="2">#REF!</definedName>
    <definedName name="NCBD100">#REF!</definedName>
    <definedName name="NCBD200" localSheetId="6">#REF!</definedName>
    <definedName name="NCBD200" localSheetId="4">#REF!</definedName>
    <definedName name="NCBD200" localSheetId="0">#REF!</definedName>
    <definedName name="NCBD200" localSheetId="5">#REF!</definedName>
    <definedName name="NCBD200" localSheetId="2">#REF!</definedName>
    <definedName name="NCBD200">#REF!</definedName>
    <definedName name="NCBD250" localSheetId="6">#REF!</definedName>
    <definedName name="NCBD250" localSheetId="4">#REF!</definedName>
    <definedName name="NCBD250" localSheetId="0">#REF!</definedName>
    <definedName name="NCBD250" localSheetId="5">#REF!</definedName>
    <definedName name="NCBD250" localSheetId="2">#REF!</definedName>
    <definedName name="NCBD250">#REF!</definedName>
    <definedName name="NCCT3p" localSheetId="2">#REF!</definedName>
    <definedName name="NCCT3p">#REF!</definedName>
    <definedName name="ncdg" localSheetId="6">#REF!</definedName>
    <definedName name="ncdg" localSheetId="4">#REF!</definedName>
    <definedName name="ncdg" localSheetId="0">#REF!</definedName>
    <definedName name="ncdg" localSheetId="5">#REF!</definedName>
    <definedName name="ncdg" localSheetId="2">#REF!</definedName>
    <definedName name="ncdg">#REF!</definedName>
    <definedName name="NCKT" localSheetId="2">#REF!</definedName>
    <definedName name="NCKT">#REF!</definedName>
    <definedName name="nctram" localSheetId="2">#REF!</definedName>
    <definedName name="nctram">#REF!</definedName>
    <definedName name="NCVC100" localSheetId="2">#REF!</definedName>
    <definedName name="NCVC100">#REF!</definedName>
    <definedName name="NCVC200" localSheetId="2">#REF!</definedName>
    <definedName name="NCVC200">#REF!</definedName>
    <definedName name="NCVC250" localSheetId="2">#REF!</definedName>
    <definedName name="NCVC250">#REF!</definedName>
    <definedName name="NCVC3P" localSheetId="2">#REF!</definedName>
    <definedName name="NCVC3P">#REF!</definedName>
    <definedName name="NET" localSheetId="2">#REF!</definedName>
    <definedName name="NET">#REF!</definedName>
    <definedName name="NET_1" localSheetId="2">#REF!</definedName>
    <definedName name="NET_1">#REF!</definedName>
    <definedName name="NET_ANA" localSheetId="2">#REF!</definedName>
    <definedName name="NET_ANA">#REF!</definedName>
    <definedName name="NET_ANA_1" localSheetId="2">#REF!</definedName>
    <definedName name="NET_ANA_1">#REF!</definedName>
    <definedName name="NET_ANA_2" localSheetId="2">#REF!</definedName>
    <definedName name="NET_ANA_2">#REF!</definedName>
    <definedName name="nig" localSheetId="6">#REF!</definedName>
    <definedName name="nig" localSheetId="4">#REF!</definedName>
    <definedName name="nig" localSheetId="0">#REF!</definedName>
    <definedName name="nig" localSheetId="5">#REF!</definedName>
    <definedName name="nig" localSheetId="2">#REF!</definedName>
    <definedName name="nig">#REF!</definedName>
    <definedName name="nig1p" localSheetId="2">#REF!</definedName>
    <definedName name="nig1p">#REF!</definedName>
    <definedName name="nig3p" localSheetId="2">#REF!</definedName>
    <definedName name="nig3p">#REF!</definedName>
    <definedName name="NIGnc" localSheetId="2">#REF!</definedName>
    <definedName name="NIGnc">#REF!</definedName>
    <definedName name="nignc1p" localSheetId="2">#REF!</definedName>
    <definedName name="nignc1p">#REF!</definedName>
    <definedName name="NIGvc" localSheetId="2">#REF!</definedName>
    <definedName name="NIGvc">#REF!</definedName>
    <definedName name="NIGvl" localSheetId="2">#REF!</definedName>
    <definedName name="NIGvl">#REF!</definedName>
    <definedName name="nigvl1p" localSheetId="2">#REF!</definedName>
    <definedName name="nigvl1p">#REF!</definedName>
    <definedName name="nin" localSheetId="6">#REF!</definedName>
    <definedName name="nin" localSheetId="4">#REF!</definedName>
    <definedName name="nin" localSheetId="0">#REF!</definedName>
    <definedName name="nin" localSheetId="5">#REF!</definedName>
    <definedName name="nin" localSheetId="2">#REF!</definedName>
    <definedName name="nin">#REF!</definedName>
    <definedName name="nin1903p" localSheetId="2">#REF!</definedName>
    <definedName name="nin1903p">#REF!</definedName>
    <definedName name="nin3p" localSheetId="2">#REF!</definedName>
    <definedName name="nin3p">#REF!</definedName>
    <definedName name="nind" localSheetId="6">#REF!</definedName>
    <definedName name="nind" localSheetId="4">#REF!</definedName>
    <definedName name="nind" localSheetId="0">#REF!</definedName>
    <definedName name="nind" localSheetId="5">#REF!</definedName>
    <definedName name="nind" localSheetId="2">#REF!</definedName>
    <definedName name="nind">#REF!</definedName>
    <definedName name="nind1p" localSheetId="2">#REF!</definedName>
    <definedName name="nind1p">#REF!</definedName>
    <definedName name="nind3p" localSheetId="2">#REF!</definedName>
    <definedName name="nind3p">#REF!</definedName>
    <definedName name="NINDnc" localSheetId="2">#REF!</definedName>
    <definedName name="NINDnc">#REF!</definedName>
    <definedName name="nindnc1p" localSheetId="2">#REF!</definedName>
    <definedName name="nindnc1p">#REF!</definedName>
    <definedName name="NINDvc" localSheetId="2">#REF!</definedName>
    <definedName name="NINDvc">#REF!</definedName>
    <definedName name="NINDvl" localSheetId="2">#REF!</definedName>
    <definedName name="NINDvl">#REF!</definedName>
    <definedName name="nindvl1p" localSheetId="2">#REF!</definedName>
    <definedName name="nindvl1p">#REF!</definedName>
    <definedName name="NINnc" localSheetId="6">#REF!</definedName>
    <definedName name="NINnc" localSheetId="4">#REF!</definedName>
    <definedName name="NINnc" localSheetId="0">#REF!</definedName>
    <definedName name="NINnc" localSheetId="5">#REF!</definedName>
    <definedName name="NINnc" localSheetId="2">#REF!</definedName>
    <definedName name="NINnc">#REF!</definedName>
    <definedName name="nint1p" localSheetId="2">#REF!</definedName>
    <definedName name="nint1p">#REF!</definedName>
    <definedName name="nintnc1p" localSheetId="2">#REF!</definedName>
    <definedName name="nintnc1p">#REF!</definedName>
    <definedName name="nintvl1p" localSheetId="2">#REF!</definedName>
    <definedName name="nintvl1p">#REF!</definedName>
    <definedName name="NINvc" localSheetId="2">#REF!</definedName>
    <definedName name="NINvc">#REF!</definedName>
    <definedName name="NINvl" localSheetId="6">#REF!</definedName>
    <definedName name="NINvl" localSheetId="4">#REF!</definedName>
    <definedName name="NINvl" localSheetId="0">#REF!</definedName>
    <definedName name="NINvl" localSheetId="5">#REF!</definedName>
    <definedName name="NINvl" localSheetId="2">#REF!</definedName>
    <definedName name="NINvl">#REF!</definedName>
    <definedName name="ning1p" localSheetId="2">#REF!</definedName>
    <definedName name="ning1p">#REF!</definedName>
    <definedName name="ningnc1p" localSheetId="2">#REF!</definedName>
    <definedName name="ningnc1p">#REF!</definedName>
    <definedName name="ningvl1p" localSheetId="2">#REF!</definedName>
    <definedName name="ningvl1p">#REF!</definedName>
    <definedName name="nl" localSheetId="6">#REF!</definedName>
    <definedName name="nl" localSheetId="4">#REF!</definedName>
    <definedName name="nl" localSheetId="0">#REF!</definedName>
    <definedName name="nl" localSheetId="5">#REF!</definedName>
    <definedName name="nl" localSheetId="2">#REF!</definedName>
    <definedName name="nl">#REF!</definedName>
    <definedName name="nl1p" localSheetId="6">#REF!</definedName>
    <definedName name="nl1p" localSheetId="4">#REF!</definedName>
    <definedName name="nl1p" localSheetId="0">#REF!</definedName>
    <definedName name="nl1p" localSheetId="5">#REF!</definedName>
    <definedName name="nl1p" localSheetId="2">#REF!</definedName>
    <definedName name="nl1p">#REF!</definedName>
    <definedName name="nl3p" localSheetId="2">#REF!</definedName>
    <definedName name="nl3p">#REF!</definedName>
    <definedName name="nlht" localSheetId="6">#REF!</definedName>
    <definedName name="nlht" localSheetId="4">#REF!</definedName>
    <definedName name="nlht" localSheetId="0">#REF!</definedName>
    <definedName name="nlht" localSheetId="5">#REF!</definedName>
    <definedName name="nlht" localSheetId="2">#REF!</definedName>
    <definedName name="nlht">#REF!</definedName>
    <definedName name="NLTK1p" localSheetId="2">#REF!</definedName>
    <definedName name="NLTK1p">#REF!</definedName>
    <definedName name="nn" localSheetId="6">#REF!</definedName>
    <definedName name="nn" localSheetId="4">#REF!</definedName>
    <definedName name="nn" localSheetId="0">#REF!</definedName>
    <definedName name="nn" localSheetId="5">#REF!</definedName>
    <definedName name="nn" localSheetId="2">#REF!</definedName>
    <definedName name="nn">#REF!</definedName>
    <definedName name="nn1p" localSheetId="2">#REF!</definedName>
    <definedName name="nn1p">#REF!</definedName>
    <definedName name="nn3p" localSheetId="2">#REF!</definedName>
    <definedName name="nn3p">#REF!</definedName>
    <definedName name="No" localSheetId="2">#REF!</definedName>
    <definedName name="No">#REF!</definedName>
    <definedName name="nx" localSheetId="6">#REF!</definedName>
    <definedName name="nx" localSheetId="4">#REF!</definedName>
    <definedName name="nx" localSheetId="0">#REF!</definedName>
    <definedName name="nx" localSheetId="5">#REF!</definedName>
    <definedName name="nx" localSheetId="2">#REF!</definedName>
    <definedName name="nx">#REF!</definedName>
    <definedName name="NH" localSheetId="2">#REF!</definedName>
    <definedName name="NH">#REF!</definedName>
    <definedName name="nhn" localSheetId="6">#REF!</definedName>
    <definedName name="nhn" localSheetId="4">#REF!</definedName>
    <definedName name="nhn" localSheetId="0">#REF!</definedName>
    <definedName name="nhn" localSheetId="5">#REF!</definedName>
    <definedName name="nhn" localSheetId="2">#REF!</definedName>
    <definedName name="nhn">#REF!</definedName>
    <definedName name="NHot" localSheetId="2">#REF!</definedName>
    <definedName name="NHot">#REF!</definedName>
    <definedName name="nhu" localSheetId="2">#REF!</definedName>
    <definedName name="nhu">#REF!</definedName>
    <definedName name="nhua" localSheetId="2">#REF!</definedName>
    <definedName name="nhua">#REF!</definedName>
    <definedName name="nhuad" localSheetId="2">#REF!</definedName>
    <definedName name="nhuad">#REF!</definedName>
    <definedName name="ophom" localSheetId="6">#REF!</definedName>
    <definedName name="ophom" localSheetId="4">#REF!</definedName>
    <definedName name="ophom" localSheetId="0">#REF!</definedName>
    <definedName name="ophom" localSheetId="5">#REF!</definedName>
    <definedName name="ophom" localSheetId="2">#REF!</definedName>
    <definedName name="ophom">#REF!</definedName>
    <definedName name="osc" localSheetId="6">#REF!</definedName>
    <definedName name="osc" localSheetId="4">#REF!</definedName>
    <definedName name="osc" localSheetId="0">#REF!</definedName>
    <definedName name="osc" localSheetId="5">#REF!</definedName>
    <definedName name="osc" localSheetId="2">#REF!</definedName>
    <definedName name="osc">#REF!</definedName>
    <definedName name="PA" localSheetId="2">#REF!</definedName>
    <definedName name="PA">#REF!</definedName>
    <definedName name="panen" localSheetId="2">#REF!</definedName>
    <definedName name="panen">#REF!</definedName>
    <definedName name="PLKL" localSheetId="2">#REF!</definedName>
    <definedName name="PLKL">#REF!</definedName>
    <definedName name="PRICE" localSheetId="2">#REF!</definedName>
    <definedName name="PRICE">#REF!</definedName>
    <definedName name="PRICE1" localSheetId="2">#REF!</definedName>
    <definedName name="PRICE1">#REF!</definedName>
    <definedName name="PRINT_AREA_MI" localSheetId="6">#REF!</definedName>
    <definedName name="PRINT_AREA_MI" localSheetId="4">#REF!</definedName>
    <definedName name="PRINT_AREA_MI" localSheetId="1">#REF!</definedName>
    <definedName name="PRINT_AREA_MI" localSheetId="0">#REF!</definedName>
    <definedName name="PRINT_AREA_MI" localSheetId="5">#REF!</definedName>
    <definedName name="PRINT_AREA_MI" localSheetId="2">#REF!</definedName>
    <definedName name="PRINT_AREA_MI">#REF!</definedName>
    <definedName name="_xlnm.Print_Titles" localSheetId="6">'KH 2017 Bieu3 VON TINH TW QL'!$11:$15</definedName>
    <definedName name="_xlnm.Print_Titles" localSheetId="4">'KH 2018 Bieu2a VOn SDD'!$12:$16</definedName>
    <definedName name="_xlnm.Print_Titles" localSheetId="1">'KH 2019 Bieu1a VOn TT'!$14:$18</definedName>
    <definedName name="_xlnm.Print_Titles" localSheetId="0">'KH 2019 TONG HOP '!$15:$16</definedName>
    <definedName name="_xlnm.Print_Titles" localSheetId="5">'SDD 2018 PB bieu 2b'!$12:$16</definedName>
    <definedName name="_xlnm.Print_Titles" localSheetId="2">'TT 2018 PB bieu 1b'!$13:$17</definedName>
    <definedName name="_xlnm.Print_Titles">#N/A</definedName>
    <definedName name="Print_Titles_MI" localSheetId="2">#REF!</definedName>
    <definedName name="Print_Titles_MI">#REF!</definedName>
    <definedName name="PRINTA" localSheetId="2">#REF!</definedName>
    <definedName name="PRINTA">#REF!</definedName>
    <definedName name="PRINTB" localSheetId="2">#REF!</definedName>
    <definedName name="PRINTB">#REF!</definedName>
    <definedName name="PRINTC" localSheetId="2">#REF!</definedName>
    <definedName name="PRINTC">#REF!</definedName>
    <definedName name="PROPOSAL" localSheetId="2">#REF!</definedName>
    <definedName name="PROPOSAL">#REF!</definedName>
    <definedName name="pt" localSheetId="6">#REF!</definedName>
    <definedName name="pt" localSheetId="4">#REF!</definedName>
    <definedName name="pt" localSheetId="0">#REF!</definedName>
    <definedName name="pt" localSheetId="5">#REF!</definedName>
    <definedName name="pt" localSheetId="2">#REF!</definedName>
    <definedName name="pt">#REF!</definedName>
    <definedName name="PT_Duong" localSheetId="2">#REF!</definedName>
    <definedName name="PT_Duong">#REF!</definedName>
    <definedName name="ptdg" localSheetId="2">#REF!</definedName>
    <definedName name="ptdg">#REF!</definedName>
    <definedName name="PTDG_cau" localSheetId="2">#REF!</definedName>
    <definedName name="PTDG_cau">#REF!</definedName>
    <definedName name="PTNC" localSheetId="2">#REF!</definedName>
    <definedName name="PTNC">#REF!</definedName>
    <definedName name="pvd" localSheetId="2">#REF!</definedName>
    <definedName name="pvd">#REF!</definedName>
    <definedName name="PHAN_DIEN_DZ0.4KV" localSheetId="2">#REF!</definedName>
    <definedName name="PHAN_DIEN_DZ0.4KV">#REF!</definedName>
    <definedName name="PHAN_DIEN_TBA" localSheetId="6">#REF!</definedName>
    <definedName name="PHAN_DIEN_TBA" localSheetId="4">#REF!</definedName>
    <definedName name="PHAN_DIEN_TBA" localSheetId="0">#REF!</definedName>
    <definedName name="PHAN_DIEN_TBA" localSheetId="5">#REF!</definedName>
    <definedName name="PHAN_DIEN_TBA" localSheetId="2">#REF!</definedName>
    <definedName name="PHAN_DIEN_TBA">#REF!</definedName>
    <definedName name="PHAN_MUA_SAM_DZ0.4KV" localSheetId="2">#REF!</definedName>
    <definedName name="PHAN_MUA_SAM_DZ0.4KV">#REF!</definedName>
    <definedName name="phu_luc_vua" localSheetId="2">#REF!</definedName>
    <definedName name="phu_luc_vua">#REF!</definedName>
    <definedName name="qtdm" localSheetId="6">#REF!</definedName>
    <definedName name="qtdm" localSheetId="4">#REF!</definedName>
    <definedName name="qtdm" localSheetId="0">#REF!</definedName>
    <definedName name="qtdm" localSheetId="5">#REF!</definedName>
    <definedName name="qtdm" localSheetId="2">#REF!</definedName>
    <definedName name="qtdm">#REF!</definedName>
    <definedName name="ra11p" localSheetId="2">#REF!</definedName>
    <definedName name="ra11p">#REF!</definedName>
    <definedName name="ra13p" localSheetId="2">#REF!</definedName>
    <definedName name="ra13p">#REF!</definedName>
    <definedName name="rack1" localSheetId="6">#REF!</definedName>
    <definedName name="rack1" localSheetId="4">#REF!</definedName>
    <definedName name="rack1" localSheetId="0">#REF!</definedName>
    <definedName name="rack1" localSheetId="5">#REF!</definedName>
    <definedName name="rack1" localSheetId="2">#REF!</definedName>
    <definedName name="rack1">#REF!</definedName>
    <definedName name="rack2" localSheetId="6">#REF!</definedName>
    <definedName name="rack2" localSheetId="4">#REF!</definedName>
    <definedName name="rack2" localSheetId="0">#REF!</definedName>
    <definedName name="rack2" localSheetId="5">#REF!</definedName>
    <definedName name="rack2" localSheetId="2">#REF!</definedName>
    <definedName name="rack2">#REF!</definedName>
    <definedName name="rack3" localSheetId="6">#REF!</definedName>
    <definedName name="rack3" localSheetId="4">#REF!</definedName>
    <definedName name="rack3" localSheetId="0">#REF!</definedName>
    <definedName name="rack3" localSheetId="5">#REF!</definedName>
    <definedName name="rack3" localSheetId="2">#REF!</definedName>
    <definedName name="rack3">#REF!</definedName>
    <definedName name="rack4" localSheetId="6">#REF!</definedName>
    <definedName name="rack4" localSheetId="4">#REF!</definedName>
    <definedName name="rack4" localSheetId="0">#REF!</definedName>
    <definedName name="rack4" localSheetId="5">#REF!</definedName>
    <definedName name="rack4" localSheetId="2">#REF!</definedName>
    <definedName name="rack4">#REF!</definedName>
    <definedName name="rate">14000</definedName>
    <definedName name="RECOUT">#N/A</definedName>
    <definedName name="RFP003A" localSheetId="2">#REF!</definedName>
    <definedName name="RFP003A">#REF!</definedName>
    <definedName name="RFP003B" localSheetId="2">#REF!</definedName>
    <definedName name="RFP003B">#REF!</definedName>
    <definedName name="RFP003C" localSheetId="2">#REF!</definedName>
    <definedName name="RFP003C">#REF!</definedName>
    <definedName name="RFP003D" localSheetId="2">#REF!</definedName>
    <definedName name="RFP003D">#REF!</definedName>
    <definedName name="RFP003E" localSheetId="2">#REF!</definedName>
    <definedName name="RFP003E">#REF!</definedName>
    <definedName name="RFP003F" localSheetId="2">#REF!</definedName>
    <definedName name="RFP003F">#REF!</definedName>
    <definedName name="rong1" localSheetId="2">#REF!</definedName>
    <definedName name="rong1">#REF!</definedName>
    <definedName name="rong2" localSheetId="2">#REF!</definedName>
    <definedName name="rong2">#REF!</definedName>
    <definedName name="rong3" localSheetId="2">#REF!</definedName>
    <definedName name="rong3">#REF!</definedName>
    <definedName name="rong4" localSheetId="2">#REF!</definedName>
    <definedName name="rong4">#REF!</definedName>
    <definedName name="rong5" localSheetId="2">#REF!</definedName>
    <definedName name="rong5">#REF!</definedName>
    <definedName name="rong6" localSheetId="2">#REF!</definedName>
    <definedName name="rong6">#REF!</definedName>
    <definedName name="san" localSheetId="2">#REF!</definedName>
    <definedName name="san">#REF!</definedName>
    <definedName name="sand" localSheetId="2">#REF!</definedName>
    <definedName name="sand">#REF!</definedName>
    <definedName name="SCH" localSheetId="2">#REF!</definedName>
    <definedName name="SCH">#REF!</definedName>
    <definedName name="sd1p" localSheetId="2">#REF!</definedName>
    <definedName name="sd1p">#REF!</definedName>
    <definedName name="sd3p" localSheetId="2">#REF!</definedName>
    <definedName name="sd3p">#REF!</definedName>
    <definedName name="SDMONG" localSheetId="2">#REF!</definedName>
    <definedName name="SDMONG">#REF!</definedName>
    <definedName name="sho" localSheetId="6">#REF!</definedName>
    <definedName name="sho" localSheetId="4">#REF!</definedName>
    <definedName name="sho" localSheetId="0">#REF!</definedName>
    <definedName name="sho" localSheetId="5">#REF!</definedName>
    <definedName name="sho" localSheetId="2">#REF!</definedName>
    <definedName name="sho">#REF!</definedName>
    <definedName name="sht" localSheetId="6">#REF!</definedName>
    <definedName name="sht" localSheetId="4">#REF!</definedName>
    <definedName name="sht" localSheetId="0">#REF!</definedName>
    <definedName name="sht" localSheetId="5">#REF!</definedName>
    <definedName name="sht" localSheetId="2">#REF!</definedName>
    <definedName name="sht">#REF!</definedName>
    <definedName name="sht1p" localSheetId="2">#REF!</definedName>
    <definedName name="sht1p">#REF!</definedName>
    <definedName name="sht3p" localSheetId="2">#REF!</definedName>
    <definedName name="sht3p">#REF!</definedName>
    <definedName name="SIZE" localSheetId="2">#REF!</definedName>
    <definedName name="SIZE">#REF!</definedName>
    <definedName name="SL_CRD" localSheetId="2">#REF!</definedName>
    <definedName name="SL_CRD">#REF!</definedName>
    <definedName name="SL_CRS" localSheetId="2">#REF!</definedName>
    <definedName name="SL_CRS">#REF!</definedName>
    <definedName name="SL_CS" localSheetId="2">#REF!</definedName>
    <definedName name="SL_CS">#REF!</definedName>
    <definedName name="SL_DD" localSheetId="2">#REF!</definedName>
    <definedName name="SL_DD">#REF!</definedName>
    <definedName name="slg" localSheetId="2">#REF!</definedName>
    <definedName name="slg">#REF!</definedName>
    <definedName name="soc3p" localSheetId="2">#REF!</definedName>
    <definedName name="soc3p">#REF!</definedName>
    <definedName name="Soi" localSheetId="2">#REF!</definedName>
    <definedName name="Soi">#REF!</definedName>
    <definedName name="soichon12" localSheetId="2">#REF!</definedName>
    <definedName name="soichon12">#REF!</definedName>
    <definedName name="soichon24" localSheetId="2">#REF!</definedName>
    <definedName name="soichon24">#REF!</definedName>
    <definedName name="soichon46" localSheetId="2">#REF!</definedName>
    <definedName name="soichon46">#REF!</definedName>
    <definedName name="solieu" localSheetId="2">#REF!</definedName>
    <definedName name="solieu">#REF!</definedName>
    <definedName name="SORT" localSheetId="2">#REF!</definedName>
    <definedName name="SORT">#REF!</definedName>
    <definedName name="SPEC" localSheetId="2">#REF!</definedName>
    <definedName name="SPEC">#REF!</definedName>
    <definedName name="SPECSUMMARY" localSheetId="2">#REF!</definedName>
    <definedName name="SPECSUMMARY">#REF!</definedName>
    <definedName name="ss" localSheetId="2">#REF!</definedName>
    <definedName name="ss">#REF!</definedName>
    <definedName name="sss" localSheetId="6">#REF!</definedName>
    <definedName name="sss" localSheetId="4">#REF!</definedName>
    <definedName name="sss" localSheetId="0">#REF!</definedName>
    <definedName name="sss" localSheetId="5">#REF!</definedName>
    <definedName name="sss" localSheetId="2">#REF!</definedName>
    <definedName name="sss">#REF!</definedName>
    <definedName name="st1p" localSheetId="2">#REF!</definedName>
    <definedName name="st1p">#REF!</definedName>
    <definedName name="st3p" localSheetId="2">#REF!</definedName>
    <definedName name="st3p">#REF!</definedName>
    <definedName name="Start_1" localSheetId="2">#REF!</definedName>
    <definedName name="Start_1">#REF!</definedName>
    <definedName name="Start_10" localSheetId="2">#REF!</definedName>
    <definedName name="Start_10">#REF!</definedName>
    <definedName name="Start_11" localSheetId="2">#REF!</definedName>
    <definedName name="Start_11">#REF!</definedName>
    <definedName name="Start_12" localSheetId="2">#REF!</definedName>
    <definedName name="Start_12">#REF!</definedName>
    <definedName name="Start_13" localSheetId="2">#REF!</definedName>
    <definedName name="Start_13">#REF!</definedName>
    <definedName name="Start_2" localSheetId="2">#REF!</definedName>
    <definedName name="Start_2">#REF!</definedName>
    <definedName name="Start_3" localSheetId="2">#REF!</definedName>
    <definedName name="Start_3">#REF!</definedName>
    <definedName name="Start_4" localSheetId="2">#REF!</definedName>
    <definedName name="Start_4">#REF!</definedName>
    <definedName name="Start_5" localSheetId="2">#REF!</definedName>
    <definedName name="Start_5">#REF!</definedName>
    <definedName name="Start_6" localSheetId="2">#REF!</definedName>
    <definedName name="Start_6">#REF!</definedName>
    <definedName name="Start_7" localSheetId="2">#REF!</definedName>
    <definedName name="Start_7">#REF!</definedName>
    <definedName name="Start_8" localSheetId="2">#REF!</definedName>
    <definedName name="Start_8">#REF!</definedName>
    <definedName name="Start_9" localSheetId="2">#REF!</definedName>
    <definedName name="Start_9">#REF!</definedName>
    <definedName name="SU" localSheetId="2">#REF!</definedName>
    <definedName name="SU">#REF!</definedName>
    <definedName name="sub" localSheetId="2">#REF!</definedName>
    <definedName name="sub">#REF!</definedName>
    <definedName name="SUMMARY" localSheetId="2">#REF!</definedName>
    <definedName name="SUMMARY">#REF!</definedName>
    <definedName name="sur" localSheetId="2">#REF!</definedName>
    <definedName name="sur">#REF!</definedName>
    <definedName name="T" localSheetId="2">#REF!</definedName>
    <definedName name="T">#REF!</definedName>
    <definedName name="t101p" localSheetId="2">#REF!</definedName>
    <definedName name="t101p">#REF!</definedName>
    <definedName name="t103p" localSheetId="6">#REF!</definedName>
    <definedName name="t103p" localSheetId="4">#REF!</definedName>
    <definedName name="t103p" localSheetId="0">#REF!</definedName>
    <definedName name="t103p" localSheetId="5">#REF!</definedName>
    <definedName name="t103p" localSheetId="2">#REF!</definedName>
    <definedName name="t103p">#REF!</definedName>
    <definedName name="t10m" localSheetId="6">#REF!</definedName>
    <definedName name="t10m" localSheetId="4">#REF!</definedName>
    <definedName name="t10m" localSheetId="0">#REF!</definedName>
    <definedName name="t10m" localSheetId="5">#REF!</definedName>
    <definedName name="t10m" localSheetId="2">#REF!</definedName>
    <definedName name="t10m">#REF!</definedName>
    <definedName name="t10nc1p" localSheetId="2">#REF!</definedName>
    <definedName name="t10nc1p">#REF!</definedName>
    <definedName name="t10vl1p" localSheetId="2">#REF!</definedName>
    <definedName name="t10vl1p">#REF!</definedName>
    <definedName name="t121p" localSheetId="6">#REF!</definedName>
    <definedName name="t121p" localSheetId="4">#REF!</definedName>
    <definedName name="t121p" localSheetId="0">#REF!</definedName>
    <definedName name="t121p" localSheetId="5">#REF!</definedName>
    <definedName name="t121p" localSheetId="2">#REF!</definedName>
    <definedName name="t121p">#REF!</definedName>
    <definedName name="t123p" localSheetId="2">#REF!</definedName>
    <definedName name="t123p">#REF!</definedName>
    <definedName name="T12nc" localSheetId="6">#REF!</definedName>
    <definedName name="T12nc" localSheetId="4">#REF!</definedName>
    <definedName name="T12nc" localSheetId="0">#REF!</definedName>
    <definedName name="T12nc" localSheetId="5">#REF!</definedName>
    <definedName name="T12nc" localSheetId="2">#REF!</definedName>
    <definedName name="T12nc">#REF!</definedName>
    <definedName name="t12nc3p" localSheetId="2">#REF!</definedName>
    <definedName name="t12nc3p">#REF!</definedName>
    <definedName name="T12vc" localSheetId="2">#REF!</definedName>
    <definedName name="T12vc">#REF!</definedName>
    <definedName name="T12vl" localSheetId="6">#REF!</definedName>
    <definedName name="T12vl" localSheetId="4">#REF!</definedName>
    <definedName name="T12vl" localSheetId="0">#REF!</definedName>
    <definedName name="T12vl" localSheetId="5">#REF!</definedName>
    <definedName name="T12vl" localSheetId="2">#REF!</definedName>
    <definedName name="T12vl">#REF!</definedName>
    <definedName name="t141p" localSheetId="2">#REF!</definedName>
    <definedName name="t141p">#REF!</definedName>
    <definedName name="t143p" localSheetId="2">#REF!</definedName>
    <definedName name="t143p">#REF!</definedName>
    <definedName name="t7m" localSheetId="6">#REF!</definedName>
    <definedName name="t7m" localSheetId="4">#REF!</definedName>
    <definedName name="t7m" localSheetId="0">#REF!</definedName>
    <definedName name="t7m" localSheetId="5">#REF!</definedName>
    <definedName name="t7m" localSheetId="2">#REF!</definedName>
    <definedName name="t7m">#REF!</definedName>
    <definedName name="t8m" localSheetId="6">#REF!</definedName>
    <definedName name="t8m" localSheetId="4">#REF!</definedName>
    <definedName name="t8m" localSheetId="0">#REF!</definedName>
    <definedName name="t8m" localSheetId="5">#REF!</definedName>
    <definedName name="t8m" localSheetId="2">#REF!</definedName>
    <definedName name="t8m">#REF!</definedName>
    <definedName name="Tæng_c_ng_suÊt_hiÖn_t_i">"THOP"</definedName>
    <definedName name="TAMTINH" localSheetId="2">#REF!</definedName>
    <definedName name="TAMTINH">#REF!</definedName>
    <definedName name="TaxTV">10%</definedName>
    <definedName name="TaxXL">5%</definedName>
    <definedName name="TBA" localSheetId="2">#REF!</definedName>
    <definedName name="TBA">#REF!</definedName>
    <definedName name="tbtram" localSheetId="2">#REF!</definedName>
    <definedName name="tbtram">#REF!</definedName>
    <definedName name="TBXD" localSheetId="6">#REF!</definedName>
    <definedName name="TBXD" localSheetId="4">#REF!</definedName>
    <definedName name="TBXD" localSheetId="0">#REF!</definedName>
    <definedName name="TBXD" localSheetId="5">#REF!</definedName>
    <definedName name="TBXD" localSheetId="2">#REF!</definedName>
    <definedName name="TBXD">#REF!</definedName>
    <definedName name="TC" localSheetId="6">#REF!</definedName>
    <definedName name="TC" localSheetId="4">#REF!</definedName>
    <definedName name="TC" localSheetId="0">#REF!</definedName>
    <definedName name="TC" localSheetId="5">#REF!</definedName>
    <definedName name="TC" localSheetId="2">#REF!</definedName>
    <definedName name="TC">#REF!</definedName>
    <definedName name="TC_NHANH1" localSheetId="2">#REF!</definedName>
    <definedName name="TC_NHANH1">#REF!</definedName>
    <definedName name="TD" localSheetId="2">#REF!</definedName>
    <definedName name="TD">#REF!</definedName>
    <definedName name="TD12vl" localSheetId="2">#REF!</definedName>
    <definedName name="TD12vl">#REF!</definedName>
    <definedName name="TD1p1nc" localSheetId="2">#REF!</definedName>
    <definedName name="TD1p1nc">#REF!</definedName>
    <definedName name="td1p1vc" localSheetId="2">#REF!</definedName>
    <definedName name="td1p1vc">#REF!</definedName>
    <definedName name="TD1p1vl" localSheetId="2">#REF!</definedName>
    <definedName name="TD1p1vl">#REF!</definedName>
    <definedName name="td3p" localSheetId="2">#REF!</definedName>
    <definedName name="td3p">#REF!</definedName>
    <definedName name="TDctnc" localSheetId="2">#REF!</definedName>
    <definedName name="TDctnc">#REF!</definedName>
    <definedName name="TDctvc" localSheetId="2">#REF!</definedName>
    <definedName name="TDctvc">#REF!</definedName>
    <definedName name="TDctvl" localSheetId="2">#REF!</definedName>
    <definedName name="TDctvl">#REF!</definedName>
    <definedName name="tdia" localSheetId="6">#REF!</definedName>
    <definedName name="tdia" localSheetId="4">#REF!</definedName>
    <definedName name="tdia" localSheetId="0">#REF!</definedName>
    <definedName name="tdia" localSheetId="5">#REF!</definedName>
    <definedName name="tdia" localSheetId="2">#REF!</definedName>
    <definedName name="tdia">#REF!</definedName>
    <definedName name="tdnc1p" localSheetId="2">#REF!</definedName>
    <definedName name="tdnc1p">#REF!</definedName>
    <definedName name="tdt" localSheetId="2">#REF!</definedName>
    <definedName name="tdt">#REF!</definedName>
    <definedName name="tdtr2cnc" localSheetId="2">#REF!</definedName>
    <definedName name="tdtr2cnc">#REF!</definedName>
    <definedName name="tdtr2cvl" localSheetId="2">#REF!</definedName>
    <definedName name="tdtr2cvl">#REF!</definedName>
    <definedName name="tdvl1p" localSheetId="2">#REF!</definedName>
    <definedName name="tdvl1p">#REF!</definedName>
    <definedName name="tenck" localSheetId="2">#REF!</definedName>
    <definedName name="tenck">#REF!</definedName>
    <definedName name="Tien" localSheetId="2">#REF!</definedName>
    <definedName name="Tien">#REF!</definedName>
    <definedName name="TIENLUONG" localSheetId="2">#REF!</definedName>
    <definedName name="TIENLUONG">#REF!</definedName>
    <definedName name="Tiepdiama">9500</definedName>
    <definedName name="TIEU_HAO_VAT_TU_DZ0.4KV" localSheetId="2">#REF!</definedName>
    <definedName name="TIEU_HAO_VAT_TU_DZ0.4KV">#REF!</definedName>
    <definedName name="TIEU_HAO_VAT_TU_DZ22KV" localSheetId="2">#REF!</definedName>
    <definedName name="TIEU_HAO_VAT_TU_DZ22KV">#REF!</definedName>
    <definedName name="TIEU_HAO_VAT_TU_TBA" localSheetId="2">#REF!</definedName>
    <definedName name="TIEU_HAO_VAT_TU_TBA">#REF!</definedName>
    <definedName name="TIT" localSheetId="2">#REF!</definedName>
    <definedName name="TIT">#REF!</definedName>
    <definedName name="TITAN" localSheetId="2">#REF!</definedName>
    <definedName name="TITAN">#REF!</definedName>
    <definedName name="tk" localSheetId="6">#REF!</definedName>
    <definedName name="tk" localSheetId="4">#REF!</definedName>
    <definedName name="tk" localSheetId="0">#REF!</definedName>
    <definedName name="tk" localSheetId="5">#REF!</definedName>
    <definedName name="tk" localSheetId="2">#REF!</definedName>
    <definedName name="tk">#REF!</definedName>
    <definedName name="TKP" localSheetId="2">#REF!</definedName>
    <definedName name="TKP">#REF!</definedName>
    <definedName name="TLAC120" localSheetId="2">#REF!</definedName>
    <definedName name="TLAC120">#REF!</definedName>
    <definedName name="TLAC35" localSheetId="2">#REF!</definedName>
    <definedName name="TLAC35">#REF!</definedName>
    <definedName name="TLAC50" localSheetId="2">#REF!</definedName>
    <definedName name="TLAC50">#REF!</definedName>
    <definedName name="TLAC70" localSheetId="2">#REF!</definedName>
    <definedName name="TLAC70">#REF!</definedName>
    <definedName name="TLAC95" localSheetId="2">#REF!</definedName>
    <definedName name="TLAC95">#REF!</definedName>
    <definedName name="Tle" localSheetId="2">#REF!</definedName>
    <definedName name="Tle">#REF!</definedName>
    <definedName name="Tonmai" localSheetId="2">#REF!</definedName>
    <definedName name="Tonmai">#REF!</definedName>
    <definedName name="TONG_GIA_TRI_CONG_TRINH" localSheetId="2">#REF!</definedName>
    <definedName name="TONG_GIA_TRI_CONG_TRINH">#REF!</definedName>
    <definedName name="TONG_HOP_THI_NGHIEM_DZ0.4KV" localSheetId="6">#REF!</definedName>
    <definedName name="TONG_HOP_THI_NGHIEM_DZ0.4KV" localSheetId="4">#REF!</definedName>
    <definedName name="TONG_HOP_THI_NGHIEM_DZ0.4KV" localSheetId="0">#REF!</definedName>
    <definedName name="TONG_HOP_THI_NGHIEM_DZ0.4KV" localSheetId="5">#REF!</definedName>
    <definedName name="TONG_HOP_THI_NGHIEM_DZ0.4KV" localSheetId="2">#REF!</definedName>
    <definedName name="TONG_HOP_THI_NGHIEM_DZ0.4KV">#REF!</definedName>
    <definedName name="TONG_HOP_THI_NGHIEM_DZ22KV" localSheetId="2">#REF!</definedName>
    <definedName name="TONG_HOP_THI_NGHIEM_DZ22KV">#REF!</definedName>
    <definedName name="TONG_KE_TBA" localSheetId="2">#REF!</definedName>
    <definedName name="TONG_KE_TBA">#REF!</definedName>
    <definedName name="tongbt" localSheetId="2">#REF!</definedName>
    <definedName name="tongbt">#REF!</definedName>
    <definedName name="tongcong" localSheetId="2">#REF!</definedName>
    <definedName name="tongcong">#REF!</definedName>
    <definedName name="tongdientich" localSheetId="2">#REF!</definedName>
    <definedName name="tongdientich">#REF!</definedName>
    <definedName name="TONGDUTOAN" localSheetId="2">#REF!</definedName>
    <definedName name="TONGDUTOAN">#REF!</definedName>
    <definedName name="tongthep" localSheetId="2">#REF!</definedName>
    <definedName name="tongthep">#REF!</definedName>
    <definedName name="tongthetich" localSheetId="2">#REF!</definedName>
    <definedName name="tongthetich">#REF!</definedName>
    <definedName name="TPLRP" localSheetId="2">#REF!</definedName>
    <definedName name="TPLRP">#REF!</definedName>
    <definedName name="TT_1P" localSheetId="2">#REF!</definedName>
    <definedName name="TT_1P">#REF!</definedName>
    <definedName name="TT_3p" localSheetId="2">#REF!</definedName>
    <definedName name="TT_3p">#REF!</definedName>
    <definedName name="TTDD1P" localSheetId="2">#REF!</definedName>
    <definedName name="TTDD1P">#REF!</definedName>
    <definedName name="TTDKKH" localSheetId="2">#REF!</definedName>
    <definedName name="TTDKKH">#REF!</definedName>
    <definedName name="tthi" localSheetId="2">#REF!</definedName>
    <definedName name="tthi">#REF!</definedName>
    <definedName name="ttronmk" localSheetId="2">#REF!</definedName>
    <definedName name="ttronmk">#REF!</definedName>
    <definedName name="tv75nc" localSheetId="2">#REF!</definedName>
    <definedName name="tv75nc">#REF!</definedName>
    <definedName name="tv75vl" localSheetId="2">#REF!</definedName>
    <definedName name="tv75vl">#REF!</definedName>
    <definedName name="ty_le" localSheetId="2">#REF!</definedName>
    <definedName name="ty_le">#REF!</definedName>
    <definedName name="ty_le_BTN" localSheetId="6">#REF!</definedName>
    <definedName name="ty_le_BTN" localSheetId="4">#REF!</definedName>
    <definedName name="ty_le_BTN" localSheetId="0">#REF!</definedName>
    <definedName name="ty_le_BTN" localSheetId="5">#REF!</definedName>
    <definedName name="ty_le_BTN" localSheetId="2">#REF!</definedName>
    <definedName name="ty_le_BTN">#REF!</definedName>
    <definedName name="Ty_le1" localSheetId="2">#REF!</definedName>
    <definedName name="Ty_le1">#REF!</definedName>
    <definedName name="thang" localSheetId="2">#REF!</definedName>
    <definedName name="thang">#REF!</definedName>
    <definedName name="thanhtien" localSheetId="2">#REF!</definedName>
    <definedName name="thanhtien">#REF!</definedName>
    <definedName name="THchon" localSheetId="2">#REF!</definedName>
    <definedName name="THchon">#REF!</definedName>
    <definedName name="thdt" localSheetId="2">#REF!</definedName>
    <definedName name="thdt">#REF!</definedName>
    <definedName name="THDT_HT_DAO_THUONG" localSheetId="2">#REF!</definedName>
    <definedName name="THDT_HT_DAO_THUONG">#REF!</definedName>
    <definedName name="THDT_HT_XOM_NOI" localSheetId="2">#REF!</definedName>
    <definedName name="THDT_HT_XOM_NOI">#REF!</definedName>
    <definedName name="THDT_NPP_XOM_NOI" localSheetId="2">#REF!</definedName>
    <definedName name="THDT_NPP_XOM_NOI">#REF!</definedName>
    <definedName name="THDT_TBA_XOM_NOI" localSheetId="2">#REF!</definedName>
    <definedName name="THDT_TBA_XOM_NOI">#REF!</definedName>
    <definedName name="thepban" localSheetId="2">#REF!</definedName>
    <definedName name="thepban">#REF!</definedName>
    <definedName name="thepgoc25_60" localSheetId="2">#REF!</definedName>
    <definedName name="thepgoc25_60">#REF!</definedName>
    <definedName name="thepgoc63_75" localSheetId="2">#REF!</definedName>
    <definedName name="thepgoc63_75">#REF!</definedName>
    <definedName name="thepgoc80_100" localSheetId="2">#REF!</definedName>
    <definedName name="thepgoc80_100">#REF!</definedName>
    <definedName name="thepma">10500</definedName>
    <definedName name="theptron12" localSheetId="2">#REF!</definedName>
    <definedName name="theptron12">#REF!</definedName>
    <definedName name="theptron14_22" localSheetId="2">#REF!</definedName>
    <definedName name="theptron14_22">#REF!</definedName>
    <definedName name="theptron6_8" localSheetId="2">#REF!</definedName>
    <definedName name="theptron6_8">#REF!</definedName>
    <definedName name="thetichck" localSheetId="2">#REF!</definedName>
    <definedName name="thetichck">#REF!</definedName>
    <definedName name="THGO1pnc" localSheetId="2">#REF!</definedName>
    <definedName name="THGO1pnc">#REF!</definedName>
    <definedName name="thht" localSheetId="2">#REF!</definedName>
    <definedName name="thht">#REF!</definedName>
    <definedName name="THI" localSheetId="2">#REF!</definedName>
    <definedName name="THI">#REF!</definedName>
    <definedName name="thkp3" localSheetId="6">#REF!</definedName>
    <definedName name="thkp3" localSheetId="4">#REF!</definedName>
    <definedName name="thkp3" localSheetId="0">#REF!</definedName>
    <definedName name="thkp3" localSheetId="5">#REF!</definedName>
    <definedName name="thkp3" localSheetId="2">#REF!</definedName>
    <definedName name="thkp3">#REF!</definedName>
    <definedName name="THOP">"THOP"</definedName>
    <definedName name="THT" localSheetId="2">#REF!</definedName>
    <definedName name="THT">#REF!</definedName>
    <definedName name="thtich1" localSheetId="2">#REF!</definedName>
    <definedName name="thtich1">#REF!</definedName>
    <definedName name="thtich2" localSheetId="2">#REF!</definedName>
    <definedName name="thtich2">#REF!</definedName>
    <definedName name="thtich3" localSheetId="2">#REF!</definedName>
    <definedName name="thtich3">#REF!</definedName>
    <definedName name="thtich4" localSheetId="2">#REF!</definedName>
    <definedName name="thtich4">#REF!</definedName>
    <definedName name="thtich5" localSheetId="2">#REF!</definedName>
    <definedName name="thtich5">#REF!</definedName>
    <definedName name="thtich6" localSheetId="2">#REF!</definedName>
    <definedName name="thtich6">#REF!</definedName>
    <definedName name="thtt" localSheetId="2">#REF!</definedName>
    <definedName name="thtt">#REF!</definedName>
    <definedName name="Tra_DM_su_dung" localSheetId="2">#REF!</definedName>
    <definedName name="Tra_DM_su_dung">#REF!</definedName>
    <definedName name="Tra_don_gia_KS" localSheetId="2">#REF!</definedName>
    <definedName name="Tra_don_gia_KS">#REF!</definedName>
    <definedName name="Tra_DTCT" localSheetId="2">#REF!</definedName>
    <definedName name="Tra_DTCT">#REF!</definedName>
    <definedName name="Tra_tim_hang_mucPT_trung" localSheetId="2">#REF!</definedName>
    <definedName name="Tra_tim_hang_mucPT_trung">#REF!</definedName>
    <definedName name="Tra_TL" localSheetId="2">#REF!</definedName>
    <definedName name="Tra_TL">#REF!</definedName>
    <definedName name="Tra_ty_le2" localSheetId="2">#REF!</definedName>
    <definedName name="Tra_ty_le2">#REF!</definedName>
    <definedName name="Tra_ty_le3" localSheetId="2">#REF!</definedName>
    <definedName name="Tra_ty_le3">#REF!</definedName>
    <definedName name="Tra_ty_le4" localSheetId="2">#REF!</definedName>
    <definedName name="Tra_ty_le4">#REF!</definedName>
    <definedName name="Tra_ty_le5" localSheetId="2">#REF!</definedName>
    <definedName name="Tra_ty_le5">#REF!</definedName>
    <definedName name="TRADE2" localSheetId="2">#REF!</definedName>
    <definedName name="TRADE2">#REF!</definedName>
    <definedName name="TRAM" localSheetId="2">#REF!</definedName>
    <definedName name="TRAM">#REF!</definedName>
    <definedName name="trt" localSheetId="2">#REF!</definedName>
    <definedName name="trt">#REF!</definedName>
    <definedName name="upnoc" localSheetId="2">#REF!</definedName>
    <definedName name="upnoc">#REF!</definedName>
    <definedName name="uu" localSheetId="2">#REF!</definedName>
    <definedName name="uu">#REF!</definedName>
    <definedName name="Value0" localSheetId="2">#REF!</definedName>
    <definedName name="Value0">#REF!</definedName>
    <definedName name="Value1" localSheetId="2">#REF!</definedName>
    <definedName name="Value1">#REF!</definedName>
    <definedName name="Value10" localSheetId="2">#REF!</definedName>
    <definedName name="Value10">#REF!</definedName>
    <definedName name="Value11" localSheetId="2">#REF!</definedName>
    <definedName name="Value11">#REF!</definedName>
    <definedName name="Value12" localSheetId="2">#REF!</definedName>
    <definedName name="Value12">#REF!</definedName>
    <definedName name="Value13" localSheetId="2">#REF!</definedName>
    <definedName name="Value13">#REF!</definedName>
    <definedName name="Value14" localSheetId="2">#REF!</definedName>
    <definedName name="Value14">#REF!</definedName>
    <definedName name="Value15" localSheetId="2">#REF!</definedName>
    <definedName name="Value15">#REF!</definedName>
    <definedName name="Value16" localSheetId="2">#REF!</definedName>
    <definedName name="Value16">#REF!</definedName>
    <definedName name="Value17" localSheetId="2">#REF!</definedName>
    <definedName name="Value17">#REF!</definedName>
    <definedName name="Value18" localSheetId="2">#REF!</definedName>
    <definedName name="Value18">#REF!</definedName>
    <definedName name="Value19" localSheetId="2">#REF!</definedName>
    <definedName name="Value19">#REF!</definedName>
    <definedName name="Value2" localSheetId="2">#REF!</definedName>
    <definedName name="Value2">#REF!</definedName>
    <definedName name="Value20" localSheetId="2">#REF!</definedName>
    <definedName name="Value20">#REF!</definedName>
    <definedName name="Value21" localSheetId="2">#REF!</definedName>
    <definedName name="Value21">#REF!</definedName>
    <definedName name="Value22" localSheetId="2">#REF!</definedName>
    <definedName name="Value22">#REF!</definedName>
    <definedName name="Value23" localSheetId="2">#REF!</definedName>
    <definedName name="Value23">#REF!</definedName>
    <definedName name="Value24" localSheetId="2">#REF!</definedName>
    <definedName name="Value24">#REF!</definedName>
    <definedName name="Value25" localSheetId="2">#REF!</definedName>
    <definedName name="Value25">#REF!</definedName>
    <definedName name="Value26" localSheetId="2">#REF!</definedName>
    <definedName name="Value26">#REF!</definedName>
    <definedName name="Value27" localSheetId="2">#REF!</definedName>
    <definedName name="Value27">#REF!</definedName>
    <definedName name="Value28" localSheetId="2">#REF!</definedName>
    <definedName name="Value28">#REF!</definedName>
    <definedName name="Value29" localSheetId="2">#REF!</definedName>
    <definedName name="Value29">#REF!</definedName>
    <definedName name="Value3" localSheetId="2">#REF!</definedName>
    <definedName name="Value3">#REF!</definedName>
    <definedName name="Value30" localSheetId="2">#REF!</definedName>
    <definedName name="Value30">#REF!</definedName>
    <definedName name="Value31" localSheetId="2">#REF!</definedName>
    <definedName name="Value31">#REF!</definedName>
    <definedName name="Value32" localSheetId="2">#REF!</definedName>
    <definedName name="Value32">#REF!</definedName>
    <definedName name="Value33" localSheetId="2">#REF!</definedName>
    <definedName name="Value33">#REF!</definedName>
    <definedName name="Value34" localSheetId="2">#REF!</definedName>
    <definedName name="Value34">#REF!</definedName>
    <definedName name="Value35" localSheetId="2">#REF!</definedName>
    <definedName name="Value35">#REF!</definedName>
    <definedName name="Value36" localSheetId="2">#REF!</definedName>
    <definedName name="Value36">#REF!</definedName>
    <definedName name="Value37" localSheetId="2">#REF!</definedName>
    <definedName name="Value37">#REF!</definedName>
    <definedName name="Value38" localSheetId="2">#REF!</definedName>
    <definedName name="Value38">#REF!</definedName>
    <definedName name="Value39" localSheetId="2">#REF!</definedName>
    <definedName name="Value39">#REF!</definedName>
    <definedName name="Value4" localSheetId="2">#REF!</definedName>
    <definedName name="Value4">#REF!</definedName>
    <definedName name="Value40" localSheetId="2">#REF!</definedName>
    <definedName name="Value40">#REF!</definedName>
    <definedName name="Value41" localSheetId="2">#REF!</definedName>
    <definedName name="Value41">#REF!</definedName>
    <definedName name="Value42" localSheetId="2">#REF!</definedName>
    <definedName name="Value42">#REF!</definedName>
    <definedName name="Value43" localSheetId="2">#REF!</definedName>
    <definedName name="Value43">#REF!</definedName>
    <definedName name="Value44" localSheetId="2">#REF!</definedName>
    <definedName name="Value44">#REF!</definedName>
    <definedName name="Value45" localSheetId="2">#REF!</definedName>
    <definedName name="Value45">#REF!</definedName>
    <definedName name="Value46" localSheetId="2">#REF!</definedName>
    <definedName name="Value46">#REF!</definedName>
    <definedName name="Value47" localSheetId="2">#REF!</definedName>
    <definedName name="Value47">#REF!</definedName>
    <definedName name="Value48" localSheetId="2">#REF!</definedName>
    <definedName name="Value48">#REF!</definedName>
    <definedName name="Value49" localSheetId="2">#REF!</definedName>
    <definedName name="Value49">#REF!</definedName>
    <definedName name="Value5" localSheetId="2">#REF!</definedName>
    <definedName name="Value5">#REF!</definedName>
    <definedName name="Value50" localSheetId="2">#REF!</definedName>
    <definedName name="Value50">#REF!</definedName>
    <definedName name="Value51" localSheetId="2">#REF!</definedName>
    <definedName name="Value51">#REF!</definedName>
    <definedName name="Value52" localSheetId="2">#REF!</definedName>
    <definedName name="Value52">#REF!</definedName>
    <definedName name="Value53" localSheetId="2">#REF!</definedName>
    <definedName name="Value53">#REF!</definedName>
    <definedName name="Value54" localSheetId="2">#REF!</definedName>
    <definedName name="Value54">#REF!</definedName>
    <definedName name="Value55" localSheetId="2">#REF!</definedName>
    <definedName name="Value55">#REF!</definedName>
    <definedName name="Value6" localSheetId="2">#REF!</definedName>
    <definedName name="Value6">#REF!</definedName>
    <definedName name="Value7" localSheetId="2">#REF!</definedName>
    <definedName name="Value7">#REF!</definedName>
    <definedName name="Value8" localSheetId="2">#REF!</definedName>
    <definedName name="Value8">#REF!</definedName>
    <definedName name="Value9" localSheetId="2">#REF!</definedName>
    <definedName name="Value9">#REF!</definedName>
    <definedName name="VAN_CHUYEN_DUONG_DAI_DZ0.4KV" localSheetId="2">#REF!</definedName>
    <definedName name="VAN_CHUYEN_DUONG_DAI_DZ0.4KV">#REF!</definedName>
    <definedName name="VAN_CHUYEN_DUONG_DAI_DZ22KV" localSheetId="2">#REF!</definedName>
    <definedName name="VAN_CHUYEN_DUONG_DAI_DZ22KV">#REF!</definedName>
    <definedName name="VAN_CHUYEN_VAT_TU_CHUNG" localSheetId="2">#REF!</definedName>
    <definedName name="VAN_CHUYEN_VAT_TU_CHUNG">#REF!</definedName>
    <definedName name="VAN_TRUNG_CHUYEN_VAT_TU_CHUNG" localSheetId="2">#REF!</definedName>
    <definedName name="VAN_TRUNG_CHUYEN_VAT_TU_CHUNG">#REF!</definedName>
    <definedName name="VARIINST" localSheetId="2">#REF!</definedName>
    <definedName name="VARIINST">#REF!</definedName>
    <definedName name="VARIPURC" localSheetId="2">#REF!</definedName>
    <definedName name="VARIPURC">#REF!</definedName>
    <definedName name="vat" localSheetId="6">#REF!</definedName>
    <definedName name="vat" localSheetId="4">#REF!</definedName>
    <definedName name="vat" localSheetId="0">#REF!</definedName>
    <definedName name="vat" localSheetId="5">#REF!</definedName>
    <definedName name="vat" localSheetId="2">#REF!</definedName>
    <definedName name="vat">#REF!</definedName>
    <definedName name="VAT_LIEU_DEN_CHAN_CONG_TRINH" localSheetId="2">#REF!</definedName>
    <definedName name="VAT_LIEU_DEN_CHAN_CONG_TRINH">#REF!</definedName>
    <definedName name="vbtchongnuocm300" localSheetId="2">#REF!</definedName>
    <definedName name="vbtchongnuocm300">#REF!</definedName>
    <definedName name="vbtm150" localSheetId="2">#REF!</definedName>
    <definedName name="vbtm150">#REF!</definedName>
    <definedName name="vbtm300" localSheetId="2">#REF!</definedName>
    <definedName name="vbtm300">#REF!</definedName>
    <definedName name="vbtm400" localSheetId="2">#REF!</definedName>
    <definedName name="vbtm400">#REF!</definedName>
    <definedName name="vccot" localSheetId="2">#REF!</definedName>
    <definedName name="vccot">#REF!</definedName>
    <definedName name="vcdc" localSheetId="2">#REF!</definedName>
    <definedName name="vcdc">#REF!</definedName>
    <definedName name="vct" localSheetId="2">#REF!</definedName>
    <definedName name="vct">#REF!</definedName>
    <definedName name="VCTT" localSheetId="2">#REF!</definedName>
    <definedName name="VCTT">#REF!</definedName>
    <definedName name="VCVBT1" localSheetId="2">#REF!</definedName>
    <definedName name="VCVBT1">#REF!</definedName>
    <definedName name="VCVBT2" localSheetId="2">#REF!</definedName>
    <definedName name="VCVBT2">#REF!</definedName>
    <definedName name="VCHT" localSheetId="2">#REF!</definedName>
    <definedName name="VCHT">#REF!</definedName>
    <definedName name="vd3p" localSheetId="2">#REF!</definedName>
    <definedName name="vd3p">#REF!</definedName>
    <definedName name="vgk" localSheetId="6">#REF!</definedName>
    <definedName name="vgk" localSheetId="4">#REF!</definedName>
    <definedName name="vgk" localSheetId="0">#REF!</definedName>
    <definedName name="vgk" localSheetId="5">#REF!</definedName>
    <definedName name="vgk" localSheetId="2">#REF!</definedName>
    <definedName name="vgk">#REF!</definedName>
    <definedName name="vgt" localSheetId="6">#REF!</definedName>
    <definedName name="vgt" localSheetId="4">#REF!</definedName>
    <definedName name="vgt" localSheetId="0">#REF!</definedName>
    <definedName name="vgt" localSheetId="5">#REF!</definedName>
    <definedName name="vgt" localSheetId="2">#REF!</definedName>
    <definedName name="vgt">#REF!</definedName>
    <definedName name="vkcauthang" localSheetId="2">#REF!</definedName>
    <definedName name="vkcauthang">#REF!</definedName>
    <definedName name="vksan" localSheetId="2">#REF!</definedName>
    <definedName name="vksan">#REF!</definedName>
    <definedName name="vl" localSheetId="2">#REF!</definedName>
    <definedName name="vl">#REF!</definedName>
    <definedName name="vl3p" localSheetId="2">#REF!</definedName>
    <definedName name="vl3p">#REF!</definedName>
    <definedName name="VLCT3p" localSheetId="2">#REF!</definedName>
    <definedName name="VLCT3p">#REF!</definedName>
    <definedName name="vldg" localSheetId="6">#REF!</definedName>
    <definedName name="vldg" localSheetId="4">#REF!</definedName>
    <definedName name="vldg" localSheetId="0">#REF!</definedName>
    <definedName name="vldg" localSheetId="5">#REF!</definedName>
    <definedName name="vldg" localSheetId="2">#REF!</definedName>
    <definedName name="vldg">#REF!</definedName>
    <definedName name="vldn400" localSheetId="2">#REF!</definedName>
    <definedName name="vldn400">#REF!</definedName>
    <definedName name="vldn600" localSheetId="2">#REF!</definedName>
    <definedName name="vldn600">#REF!</definedName>
    <definedName name="VLIEU" localSheetId="2">#REF!</definedName>
    <definedName name="VLIEU">#REF!</definedName>
    <definedName name="VLM" localSheetId="2">#REF!</definedName>
    <definedName name="VLM">#REF!</definedName>
    <definedName name="vltram" localSheetId="2">#REF!</definedName>
    <definedName name="vltram">#REF!</definedName>
    <definedName name="vr3p" localSheetId="2">#REF!</definedName>
    <definedName name="vr3p">#REF!</definedName>
    <definedName name="W" localSheetId="2">#REF!</definedName>
    <definedName name="W">#REF!</definedName>
    <definedName name="wrn.chi._.tiÆt." localSheetId="6" hidden="1">{#N/A,#N/A,FALSE,"Chi ti?t"}</definedName>
    <definedName name="wrn.chi._.tiÆt." localSheetId="4" hidden="1">{#N/A,#N/A,FALSE,"Chi ti?t"}</definedName>
    <definedName name="wrn.chi._.tiÆt." localSheetId="1" hidden="1">{#N/A,#N/A,FALSE,"Chi ti?t"}</definedName>
    <definedName name="wrn.chi._.tiÆt." localSheetId="0" hidden="1">{#N/A,#N/A,FALSE,"Chi ti?t"}</definedName>
    <definedName name="wrn.chi._.tiÆt." localSheetId="5" hidden="1">{#N/A,#N/A,FALSE,"Chi ti?t"}</definedName>
    <definedName name="wrn.chi._.tiÆt." localSheetId="2" hidden="1">{#N/A,#N/A,FALSE,"Chi ti?t"}</definedName>
    <definedName name="wrn.chi._.tiÆt." hidden="1">{#N/A,#N/A,FALSE,"Chi ti?t"}</definedName>
    <definedName name="x1pind" localSheetId="6">#REF!</definedName>
    <definedName name="x1pind" localSheetId="4">#REF!</definedName>
    <definedName name="x1pind" localSheetId="0">#REF!</definedName>
    <definedName name="x1pind" localSheetId="5">#REF!</definedName>
    <definedName name="x1pind" localSheetId="2">#REF!</definedName>
    <definedName name="x1pind">#REF!</definedName>
    <definedName name="X1pINDnc" localSheetId="2">#REF!</definedName>
    <definedName name="X1pINDnc">#REF!</definedName>
    <definedName name="X1pINDvc" localSheetId="2">#REF!</definedName>
    <definedName name="X1pINDvc">#REF!</definedName>
    <definedName name="X1pINDvl" localSheetId="2">#REF!</definedName>
    <definedName name="X1pINDvl">#REF!</definedName>
    <definedName name="x1pint" localSheetId="6">#REF!</definedName>
    <definedName name="x1pint" localSheetId="4">#REF!</definedName>
    <definedName name="x1pint" localSheetId="0">#REF!</definedName>
    <definedName name="x1pint" localSheetId="5">#REF!</definedName>
    <definedName name="x1pint" localSheetId="2">#REF!</definedName>
    <definedName name="x1pint">#REF!</definedName>
    <definedName name="x1ping" localSheetId="6">#REF!</definedName>
    <definedName name="x1ping" localSheetId="4">#REF!</definedName>
    <definedName name="x1ping" localSheetId="0">#REF!</definedName>
    <definedName name="x1ping" localSheetId="5">#REF!</definedName>
    <definedName name="x1ping" localSheetId="2">#REF!</definedName>
    <definedName name="x1ping">#REF!</definedName>
    <definedName name="X1pINGnc" localSheetId="2">#REF!</definedName>
    <definedName name="X1pINGnc">#REF!</definedName>
    <definedName name="X1pINGvc" localSheetId="2">#REF!</definedName>
    <definedName name="X1pINGvc">#REF!</definedName>
    <definedName name="X1pINGvl" localSheetId="2">#REF!</definedName>
    <definedName name="X1pINGvl">#REF!</definedName>
    <definedName name="XCCT">0.5</definedName>
    <definedName name="xd0.6" localSheetId="6">#REF!</definedName>
    <definedName name="xd0.6" localSheetId="4">#REF!</definedName>
    <definedName name="xd0.6" localSheetId="0">#REF!</definedName>
    <definedName name="xd0.6" localSheetId="5">#REF!</definedName>
    <definedName name="xd0.6" localSheetId="2">#REF!</definedName>
    <definedName name="xd0.6">#REF!</definedName>
    <definedName name="xd1.3" localSheetId="6">#REF!</definedName>
    <definedName name="xd1.3" localSheetId="4">#REF!</definedName>
    <definedName name="xd1.3" localSheetId="0">#REF!</definedName>
    <definedName name="xd1.3" localSheetId="5">#REF!</definedName>
    <definedName name="xd1.3" localSheetId="2">#REF!</definedName>
    <definedName name="xd1.3">#REF!</definedName>
    <definedName name="xd1.5" localSheetId="6">#REF!</definedName>
    <definedName name="xd1.5" localSheetId="4">#REF!</definedName>
    <definedName name="xd1.5" localSheetId="0">#REF!</definedName>
    <definedName name="xd1.5" localSheetId="5">#REF!</definedName>
    <definedName name="xd1.5" localSheetId="2">#REF!</definedName>
    <definedName name="xd1.5">#REF!</definedName>
    <definedName name="xfco" localSheetId="6">#REF!</definedName>
    <definedName name="xfco" localSheetId="4">#REF!</definedName>
    <definedName name="xfco" localSheetId="0">#REF!</definedName>
    <definedName name="xfco" localSheetId="5">#REF!</definedName>
    <definedName name="xfco" localSheetId="2">#REF!</definedName>
    <definedName name="xfco">#REF!</definedName>
    <definedName name="xfco3p" localSheetId="2">#REF!</definedName>
    <definedName name="xfco3p">#REF!</definedName>
    <definedName name="XFCOnc" localSheetId="6">#REF!</definedName>
    <definedName name="XFCOnc" localSheetId="4">#REF!</definedName>
    <definedName name="XFCOnc" localSheetId="0">#REF!</definedName>
    <definedName name="XFCOnc" localSheetId="5">#REF!</definedName>
    <definedName name="XFCOnc" localSheetId="2">#REF!</definedName>
    <definedName name="XFCOnc">#REF!</definedName>
    <definedName name="xfcotnc" localSheetId="2">#REF!</definedName>
    <definedName name="xfcotnc">#REF!</definedName>
    <definedName name="xfcotvl" localSheetId="2">#REF!</definedName>
    <definedName name="xfcotvl">#REF!</definedName>
    <definedName name="XFCOvl" localSheetId="6">#REF!</definedName>
    <definedName name="XFCOvl" localSheetId="4">#REF!</definedName>
    <definedName name="XFCOvl" localSheetId="0">#REF!</definedName>
    <definedName name="XFCOvl" localSheetId="5">#REF!</definedName>
    <definedName name="XFCOvl" localSheetId="2">#REF!</definedName>
    <definedName name="XFCOvl">#REF!</definedName>
    <definedName name="xgc100" localSheetId="2">#REF!</definedName>
    <definedName name="xgc100">#REF!</definedName>
    <definedName name="xgc150" localSheetId="2">#REF!</definedName>
    <definedName name="xgc150">#REF!</definedName>
    <definedName name="xgc200" localSheetId="2">#REF!</definedName>
    <definedName name="xgc200">#REF!</definedName>
    <definedName name="xh" localSheetId="2">#REF!</definedName>
    <definedName name="xh">#REF!</definedName>
    <definedName name="xhn" localSheetId="6">#REF!</definedName>
    <definedName name="xhn" localSheetId="4">#REF!</definedName>
    <definedName name="xhn" localSheetId="0">#REF!</definedName>
    <definedName name="xhn" localSheetId="5">#REF!</definedName>
    <definedName name="xhn" localSheetId="2">#REF!</definedName>
    <definedName name="xhn">#REF!</definedName>
    <definedName name="xig" localSheetId="6">#REF!</definedName>
    <definedName name="xig" localSheetId="4">#REF!</definedName>
    <definedName name="xig" localSheetId="0">#REF!</definedName>
    <definedName name="xig" localSheetId="5">#REF!</definedName>
    <definedName name="xig" localSheetId="2">#REF!</definedName>
    <definedName name="xig">#REF!</definedName>
    <definedName name="xig1" localSheetId="6">#REF!</definedName>
    <definedName name="xig1" localSheetId="4">#REF!</definedName>
    <definedName name="xig1" localSheetId="0">#REF!</definedName>
    <definedName name="xig1" localSheetId="5">#REF!</definedName>
    <definedName name="xig1" localSheetId="2">#REF!</definedName>
    <definedName name="xig1">#REF!</definedName>
    <definedName name="xig1p" localSheetId="2">#REF!</definedName>
    <definedName name="xig1p">#REF!</definedName>
    <definedName name="xig3p" localSheetId="2">#REF!</definedName>
    <definedName name="xig3p">#REF!</definedName>
    <definedName name="XIGnc" localSheetId="2">#REF!</definedName>
    <definedName name="XIGnc">#REF!</definedName>
    <definedName name="XIGvc" localSheetId="2">#REF!</definedName>
    <definedName name="XIGvc">#REF!</definedName>
    <definedName name="XIGvl" localSheetId="2">#REF!</definedName>
    <definedName name="XIGvl">#REF!</definedName>
    <definedName name="ximang" localSheetId="2">#REF!</definedName>
    <definedName name="ximang">#REF!</definedName>
    <definedName name="xin" localSheetId="6">#REF!</definedName>
    <definedName name="xin" localSheetId="4">#REF!</definedName>
    <definedName name="xin" localSheetId="0">#REF!</definedName>
    <definedName name="xin" localSheetId="5">#REF!</definedName>
    <definedName name="xin" localSheetId="2">#REF!</definedName>
    <definedName name="xin">#REF!</definedName>
    <definedName name="xin190" localSheetId="6">#REF!</definedName>
    <definedName name="xin190" localSheetId="4">#REF!</definedName>
    <definedName name="xin190" localSheetId="0">#REF!</definedName>
    <definedName name="xin190" localSheetId="5">#REF!</definedName>
    <definedName name="xin190" localSheetId="2">#REF!</definedName>
    <definedName name="xin190">#REF!</definedName>
    <definedName name="xin1903p" localSheetId="2">#REF!</definedName>
    <definedName name="xin1903p">#REF!</definedName>
    <definedName name="xin3p" localSheetId="2">#REF!</definedName>
    <definedName name="xin3p">#REF!</definedName>
    <definedName name="xind" localSheetId="6">#REF!</definedName>
    <definedName name="xind" localSheetId="4">#REF!</definedName>
    <definedName name="xind" localSheetId="0">#REF!</definedName>
    <definedName name="xind" localSheetId="5">#REF!</definedName>
    <definedName name="xind" localSheetId="2">#REF!</definedName>
    <definedName name="xind">#REF!</definedName>
    <definedName name="xind1p" localSheetId="2">#REF!</definedName>
    <definedName name="xind1p">#REF!</definedName>
    <definedName name="xind3p" localSheetId="2">#REF!</definedName>
    <definedName name="xind3p">#REF!</definedName>
    <definedName name="xindnc1p" localSheetId="2">#REF!</definedName>
    <definedName name="xindnc1p">#REF!</definedName>
    <definedName name="xindvl1p" localSheetId="2">#REF!</definedName>
    <definedName name="xindvl1p">#REF!</definedName>
    <definedName name="XINnc" localSheetId="6">#REF!</definedName>
    <definedName name="XINnc" localSheetId="4">#REF!</definedName>
    <definedName name="XINnc" localSheetId="0">#REF!</definedName>
    <definedName name="XINnc" localSheetId="5">#REF!</definedName>
    <definedName name="XINnc" localSheetId="2">#REF!</definedName>
    <definedName name="XINnc">#REF!</definedName>
    <definedName name="xint1p" localSheetId="2">#REF!</definedName>
    <definedName name="xint1p">#REF!</definedName>
    <definedName name="XINvc" localSheetId="2">#REF!</definedName>
    <definedName name="XINvc">#REF!</definedName>
    <definedName name="XINvl" localSheetId="6">#REF!</definedName>
    <definedName name="XINvl" localSheetId="4">#REF!</definedName>
    <definedName name="XINvl" localSheetId="0">#REF!</definedName>
    <definedName name="XINvl" localSheetId="5">#REF!</definedName>
    <definedName name="XINvl" localSheetId="2">#REF!</definedName>
    <definedName name="XINvl">#REF!</definedName>
    <definedName name="xing1p" localSheetId="2">#REF!</definedName>
    <definedName name="xing1p">#REF!</definedName>
    <definedName name="xingnc1p" localSheetId="2">#REF!</definedName>
    <definedName name="xingnc1p">#REF!</definedName>
    <definedName name="xingvl1p" localSheetId="2">#REF!</definedName>
    <definedName name="xingvl1p">#REF!</definedName>
    <definedName name="xit" localSheetId="6">#REF!</definedName>
    <definedName name="xit" localSheetId="4">#REF!</definedName>
    <definedName name="xit" localSheetId="0">#REF!</definedName>
    <definedName name="xit" localSheetId="5">#REF!</definedName>
    <definedName name="xit" localSheetId="2">#REF!</definedName>
    <definedName name="xit">#REF!</definedName>
    <definedName name="xit1" localSheetId="6">#REF!</definedName>
    <definedName name="xit1" localSheetId="4">#REF!</definedName>
    <definedName name="xit1" localSheetId="0">#REF!</definedName>
    <definedName name="xit1" localSheetId="5">#REF!</definedName>
    <definedName name="xit1" localSheetId="2">#REF!</definedName>
    <definedName name="xit1">#REF!</definedName>
    <definedName name="xit1p" localSheetId="2">#REF!</definedName>
    <definedName name="xit1p">#REF!</definedName>
    <definedName name="xit3p" localSheetId="2">#REF!</definedName>
    <definedName name="xit3p">#REF!</definedName>
    <definedName name="XITnc" localSheetId="2">#REF!</definedName>
    <definedName name="XITnc">#REF!</definedName>
    <definedName name="XITvc" localSheetId="2">#REF!</definedName>
    <definedName name="XITvc">#REF!</definedName>
    <definedName name="XITvl" localSheetId="2">#REF!</definedName>
    <definedName name="XITvl">#REF!</definedName>
    <definedName name="xk0.6" localSheetId="6">#REF!</definedName>
    <definedName name="xk0.6" localSheetId="4">#REF!</definedName>
    <definedName name="xk0.6" localSheetId="0">#REF!</definedName>
    <definedName name="xk0.6" localSheetId="5">#REF!</definedName>
    <definedName name="xk0.6" localSheetId="2">#REF!</definedName>
    <definedName name="xk0.6">#REF!</definedName>
    <definedName name="xk1.3" localSheetId="6">#REF!</definedName>
    <definedName name="xk1.3" localSheetId="4">#REF!</definedName>
    <definedName name="xk1.3" localSheetId="0">#REF!</definedName>
    <definedName name="xk1.3" localSheetId="5">#REF!</definedName>
    <definedName name="xk1.3" localSheetId="2">#REF!</definedName>
    <definedName name="xk1.3">#REF!</definedName>
    <definedName name="xk1.5" localSheetId="6">#REF!</definedName>
    <definedName name="xk1.5" localSheetId="4">#REF!</definedName>
    <definedName name="xk1.5" localSheetId="0">#REF!</definedName>
    <definedName name="xk1.5" localSheetId="5">#REF!</definedName>
    <definedName name="xk1.5" localSheetId="2">#REF!</definedName>
    <definedName name="xk1.5">#REF!</definedName>
    <definedName name="xld1.4" localSheetId="6">#REF!</definedName>
    <definedName name="xld1.4" localSheetId="4">#REF!</definedName>
    <definedName name="xld1.4" localSheetId="0">#REF!</definedName>
    <definedName name="xld1.4" localSheetId="5">#REF!</definedName>
    <definedName name="xld1.4" localSheetId="2">#REF!</definedName>
    <definedName name="xld1.4">#REF!</definedName>
    <definedName name="xlk1.4" localSheetId="6">#REF!</definedName>
    <definedName name="xlk1.4" localSheetId="4">#REF!</definedName>
    <definedName name="xlk1.4" localSheetId="0">#REF!</definedName>
    <definedName name="xlk1.4" localSheetId="5">#REF!</definedName>
    <definedName name="xlk1.4" localSheetId="2">#REF!</definedName>
    <definedName name="xlk1.4">#REF!</definedName>
    <definedName name="XM" localSheetId="2">#REF!</definedName>
    <definedName name="XM">#REF!</definedName>
    <definedName name="xmcax" localSheetId="2">#REF!</definedName>
    <definedName name="xmcax">#REF!</definedName>
    <definedName name="xn" localSheetId="2">#REF!</definedName>
    <definedName name="xn">#REF!</definedName>
    <definedName name="xx" localSheetId="2">#REF!</definedName>
    <definedName name="xx">#REF!</definedName>
    <definedName name="y" localSheetId="2">#REF!</definedName>
    <definedName name="y">#REF!</definedName>
    <definedName name="z" localSheetId="6">#REF!</definedName>
    <definedName name="z" localSheetId="4">#REF!</definedName>
    <definedName name="z" localSheetId="0">#REF!</definedName>
    <definedName name="z" localSheetId="5">#REF!</definedName>
    <definedName name="z" localSheetId="2">#REF!</definedName>
    <definedName name="z">#REF!</definedName>
    <definedName name="ZXD" localSheetId="6">#REF!</definedName>
    <definedName name="ZXD" localSheetId="4">#REF!</definedName>
    <definedName name="ZXD" localSheetId="0">#REF!</definedName>
    <definedName name="ZXD" localSheetId="5">#REF!</definedName>
    <definedName name="ZXD" localSheetId="2">#REF!</definedName>
    <definedName name="ZXD">#REF!</definedName>
    <definedName name="zXZ" localSheetId="0">#REF!</definedName>
    <definedName name="zXZ" localSheetId="5">#REF!</definedName>
    <definedName name="zXZ" localSheetId="2">#REF!</definedName>
    <definedName name="zXZ">#REF!</definedName>
    <definedName name="ZYX" localSheetId="2">#REF!</definedName>
    <definedName name="ZYX">#REF!</definedName>
    <definedName name="ZZZ" localSheetId="2">#REF!</definedName>
    <definedName name="ZZZ">#REF!</definedName>
  </definedNames>
  <calcPr fullCalcOnLoad="1"/>
</workbook>
</file>

<file path=xl/comments2.xml><?xml version="1.0" encoding="utf-8"?>
<comments xmlns="http://schemas.openxmlformats.org/spreadsheetml/2006/main">
  <authors>
    <author>TRAN VAN HAI</author>
  </authors>
  <commentList>
    <comment ref="L82" authorId="0">
      <text>
        <r>
          <rPr>
            <b/>
            <sz val="9"/>
            <rFont val="Tahoma"/>
            <family val="2"/>
          </rPr>
          <t>TRAN VAN HAI:</t>
        </r>
        <r>
          <rPr>
            <sz val="9"/>
            <rFont val="Tahoma"/>
            <family val="2"/>
          </rPr>
          <t xml:space="preserve">
Giữ số trung hạn cũ</t>
        </r>
      </text>
    </comment>
    <comment ref="L148" authorId="0">
      <text>
        <r>
          <rPr>
            <b/>
            <sz val="9"/>
            <rFont val="Tahoma"/>
            <family val="2"/>
          </rPr>
          <t>TRAN VAN HAI:</t>
        </r>
        <r>
          <rPr>
            <sz val="9"/>
            <rFont val="Tahoma"/>
            <family val="2"/>
          </rPr>
          <t xml:space="preserve">
Giữ số trung hạn cũ</t>
        </r>
      </text>
    </comment>
  </commentList>
</comments>
</file>

<file path=xl/sharedStrings.xml><?xml version="1.0" encoding="utf-8"?>
<sst xmlns="http://schemas.openxmlformats.org/spreadsheetml/2006/main" count="1206" uniqueCount="340">
  <si>
    <t>ĐVT: triệu đồng</t>
  </si>
  <si>
    <t>STT</t>
  </si>
  <si>
    <t>NGUỒN VỐN</t>
  </si>
  <si>
    <t>Tổng số</t>
  </si>
  <si>
    <t>Kế hoạch vốn năm 2017</t>
  </si>
  <si>
    <t>Kế hoạch  năm 2017</t>
  </si>
  <si>
    <t>A</t>
  </si>
  <si>
    <t>Vốn Cân đối ngân sách địa phương</t>
  </si>
  <si>
    <t>Phân theo nguồn vốn</t>
  </si>
  <si>
    <t xml:space="preserve">Vốn Ngân sách Tập trung </t>
  </si>
  <si>
    <t>Vốn Thu tiền Sử dụng đất</t>
  </si>
  <si>
    <t>Phân theo ngành và lĩnh vực</t>
  </si>
  <si>
    <t>Giáo dục và đào tạo</t>
  </si>
  <si>
    <t>Thể thao</t>
  </si>
  <si>
    <t>Văn hóa xã hội</t>
  </si>
  <si>
    <t>Thương mại du lịch</t>
  </si>
  <si>
    <t>Giao thông</t>
  </si>
  <si>
    <t>Cấp nước và dịch vụ công cộng</t>
  </si>
  <si>
    <t>Xử lý nước thải</t>
  </si>
  <si>
    <t>An ninh quốc phòng</t>
  </si>
  <si>
    <t>Quản lý nhà nước</t>
  </si>
  <si>
    <t>Tất toán hoàn thành công trình</t>
  </si>
  <si>
    <t xml:space="preserve">Dự phòng </t>
  </si>
  <si>
    <t>B</t>
  </si>
  <si>
    <t>TT</t>
  </si>
  <si>
    <t>Danh mục dự án</t>
  </si>
  <si>
    <t>Địa điểm xây dựng</t>
  </si>
  <si>
    <t>Địa điểm mở tài khoản của dự án</t>
  </si>
  <si>
    <t>Chủ dự án</t>
  </si>
  <si>
    <t>Mã số dự án</t>
  </si>
  <si>
    <t>Mã ngành kinh tế (loại, khoản)</t>
  </si>
  <si>
    <t>Năng lực thiết kế</t>
  </si>
  <si>
    <t>Thời gian KC-HT</t>
  </si>
  <si>
    <t>Quyết định đầu tư</t>
  </si>
  <si>
    <t>Kế hoạch vốn đầu tư công trung hạn giai đoạn 2016 - 2020</t>
  </si>
  <si>
    <t>Ghi   chú</t>
  </si>
  <si>
    <t>Số quyết định, ngày tháng năm</t>
  </si>
  <si>
    <t>Tổng mức đầu tư</t>
  </si>
  <si>
    <t>Trong đó</t>
  </si>
  <si>
    <t>Trong đó NSNN</t>
  </si>
  <si>
    <t>Thu hồi vốn đã ứng trước</t>
  </si>
  <si>
    <t>Trả nợ XDCB</t>
  </si>
  <si>
    <t xml:space="preserve">TỔNG SỐ </t>
  </si>
  <si>
    <t>Chuân bị đầu tư</t>
  </si>
  <si>
    <t>Dự án chuyển tiếp</t>
  </si>
  <si>
    <t>Dự án khởi công mới</t>
  </si>
  <si>
    <t xml:space="preserve">Dự phòng ngân sách </t>
  </si>
  <si>
    <t>PHÂN BỔ CÁC NGÀNH VÀ LĨNH VỰC</t>
  </si>
  <si>
    <t>DANH MỤC DỰ ÁN 2016</t>
  </si>
  <si>
    <t>I/</t>
  </si>
  <si>
    <t>CHUẨN BỊ ĐẦU TƯ</t>
  </si>
  <si>
    <t>1/</t>
  </si>
  <si>
    <t>GIÁO DỤC VÀ ĐÀO TẠO</t>
  </si>
  <si>
    <t>2/</t>
  </si>
  <si>
    <t>THỂ THAO</t>
  </si>
  <si>
    <t>3/</t>
  </si>
  <si>
    <t>VĂN HÓA XÃ HỘI</t>
  </si>
  <si>
    <t>4/</t>
  </si>
  <si>
    <t>THƯƠNG MẠI DU LỊCH</t>
  </si>
  <si>
    <t>5/</t>
  </si>
  <si>
    <t>GIAO THÔNG</t>
  </si>
  <si>
    <t>Đường rạch Trâm Bầu</t>
  </si>
  <si>
    <t>Mở rộng đường rạch Chùa bờ phải ( ĐT 848- Trường tiểu học Tân An)</t>
  </si>
  <si>
    <t>6/</t>
  </si>
  <si>
    <t>CẤP NƯỚC VÀ DỊCH VỤ CÔNG CỘNG</t>
  </si>
  <si>
    <t>7/</t>
  </si>
  <si>
    <t>XỬ LÝ NƯỚC THẢI</t>
  </si>
  <si>
    <t>8/</t>
  </si>
  <si>
    <t>AN NINH QUỐC PHỒNG</t>
  </si>
  <si>
    <t>9/</t>
  </si>
  <si>
    <t>QUẢN LÝ NHÀ NƯỚC</t>
  </si>
  <si>
    <t>II/</t>
  </si>
  <si>
    <t>CHUẨN BỊ THỰC HIỆN ĐẦU TƯ &amp; THỰC HIỆN ĐẦU TƯ</t>
  </si>
  <si>
    <t>a/ Dự án chuyển tiếp</t>
  </si>
  <si>
    <t>b/ Dự án khởi công mới</t>
  </si>
  <si>
    <t xml:space="preserve">   a/ Dự án chuyển tiếp</t>
  </si>
  <si>
    <t xml:space="preserve">  a). Dự án chuyển tiếp</t>
  </si>
  <si>
    <t>b).Dự án khởi công mới</t>
  </si>
  <si>
    <t>AN NINH QuỐC PHÒNG</t>
  </si>
  <si>
    <t>QuẢN LÝ NHÀ NƯỚC</t>
  </si>
  <si>
    <t>a).Dự án chuyển tiếp</t>
  </si>
  <si>
    <t>III</t>
  </si>
  <si>
    <t>IV</t>
  </si>
  <si>
    <t>Vốn phân bổ</t>
  </si>
  <si>
    <t>Tất toán công trình</t>
  </si>
  <si>
    <t>Dự phòng</t>
  </si>
  <si>
    <t>a</t>
  </si>
  <si>
    <t>b</t>
  </si>
  <si>
    <t>c</t>
  </si>
  <si>
    <t>TỔNG CỘNG (A+B)</t>
  </si>
  <si>
    <t>a). Dự án chuyển tiếp</t>
  </si>
  <si>
    <t>a/ Dự án chuyển tiếp</t>
  </si>
  <si>
    <t>P2</t>
  </si>
  <si>
    <t>KBSĐ</t>
  </si>
  <si>
    <t>2016-2018</t>
  </si>
  <si>
    <t>2016-2017</t>
  </si>
  <si>
    <t>2015-2017</t>
  </si>
  <si>
    <t>TPĐ</t>
  </si>
  <si>
    <t>KBSĐ, KBĐT</t>
  </si>
  <si>
    <t xml:space="preserve">NGUỒN VỐN TẬP TRUNG </t>
  </si>
  <si>
    <t xml:space="preserve">NGUỒN VỐN SỬ DỤNG ĐẤT </t>
  </si>
  <si>
    <t>Vốn 2016 phân bổ lại</t>
  </si>
  <si>
    <t>Đường mới song song đường NSS (từ Hùng Vương - ĐT 848 nối dài)</t>
  </si>
  <si>
    <t>Đường từ Nguyễn Sinh Sắc đến Khu Liên hợp thể dục thể thao</t>
  </si>
  <si>
    <t>Ban QLDA&amp;PTQĐ</t>
  </si>
  <si>
    <t>Công trình bổ sung</t>
  </si>
  <si>
    <t xml:space="preserve"> Biểu 2a</t>
  </si>
  <si>
    <t xml:space="preserve"> Biểu 2b</t>
  </si>
  <si>
    <t>Ghi chú</t>
  </si>
  <si>
    <t>A.1.1</t>
  </si>
  <si>
    <t>A.1</t>
  </si>
  <si>
    <t>A.1.2</t>
  </si>
  <si>
    <t>A.1.3</t>
  </si>
  <si>
    <t>A.2</t>
  </si>
  <si>
    <t>B.1</t>
  </si>
  <si>
    <t>B.2</t>
  </si>
  <si>
    <t xml:space="preserve">Vốn Phân bổ </t>
  </si>
  <si>
    <t>Vốn Phân bổ</t>
  </si>
  <si>
    <t>Vốn kết dư năm 2017</t>
  </si>
  <si>
    <t>Trường tiểu học Vĩnh Phước (giai đoạn 2)</t>
  </si>
  <si>
    <t>Đường Kênh cùng Long Thắng</t>
  </si>
  <si>
    <t>Hội trường thành phố Sa Đéc</t>
  </si>
  <si>
    <t>Đường Rạch chùa bờ phải (đoạn từ cầu Hai Đường đến đường Phạm Hữu Lầu nối dài)</t>
  </si>
  <si>
    <t>P3</t>
  </si>
  <si>
    <t>2017-2019</t>
  </si>
  <si>
    <t>AH</t>
  </si>
  <si>
    <t>QĐ BCKTKT số: 273/QĐ-UBND-XDCB ngày 20/10/2016 của UBND TP</t>
  </si>
  <si>
    <t>QĐ BCKTKT số: 274/QĐ-UBND-XDCB ngày 20/10/2016 của UBND TP</t>
  </si>
  <si>
    <t>Ban QLDAXD</t>
  </si>
  <si>
    <t>QĐ BCKTKT số: 237/QĐ-UBND-XDCB ngày 27/10/2014 của UBND TP</t>
  </si>
  <si>
    <t>P1</t>
  </si>
  <si>
    <t>VPTU</t>
  </si>
  <si>
    <t>QĐ BCKTKT Số: 998/QĐ-UBND-HC ngày 29/8/2017 của UBND tỉnh Đồng Tháp</t>
  </si>
  <si>
    <t>2018-2020</t>
  </si>
  <si>
    <t>QĐ BCKTKT số: 321/QĐ-UBND-XDCB ngày 27/10/2017 của UBND thành phố Sa Đéc</t>
  </si>
  <si>
    <t>DANH MỤC DỰ ÁN 2018</t>
  </si>
  <si>
    <t>Chi tiết nguồn dự phòng</t>
  </si>
  <si>
    <t>QĐ PD DA số: 270/QĐ-UBND-XDCB ngày 17/10/2016 của UBND TP</t>
  </si>
  <si>
    <t>B.3</t>
  </si>
  <si>
    <t xml:space="preserve"> Biểu 3</t>
  </si>
  <si>
    <t>Trường Tiểu học Vĩnh Phước (giai đoạn 2)</t>
  </si>
  <si>
    <t>KBSĐ,KHĐT</t>
  </si>
  <si>
    <t>Trong đó T,TW</t>
  </si>
  <si>
    <t>Đường Trần Thị Nhượng giai đoạn 4</t>
  </si>
  <si>
    <t>Đường Nguyễn Sinh Sắc (đoạn từ ĐT 848 đến nút giao thông Cầu Cái Cỏ)</t>
  </si>
  <si>
    <t>072</t>
  </si>
  <si>
    <t>Ngân sách thành phố đối ứng vốn kiên cố hóa trường lớp</t>
  </si>
  <si>
    <t xml:space="preserve"> Biểu 1a</t>
  </si>
  <si>
    <t xml:space="preserve"> Biểu 1b</t>
  </si>
  <si>
    <t xml:space="preserve"> Đường Ông Hộ bờ phải (đoạn từ kênh Trung ương bờ trái đến cầu Nguyễn Thị Hồng Cúc)</t>
  </si>
  <si>
    <t>Xã TQT</t>
  </si>
  <si>
    <t>QĐ BCKTKT số: 312/UBND-XDCB ngày 26/10/2018 của UBND thành phố Sa Đéc</t>
  </si>
  <si>
    <t xml:space="preserve"> Kế hoạch năm 2019</t>
  </si>
  <si>
    <t>Kế hoạch năm 2019</t>
  </si>
  <si>
    <t>Khu liên hợp thể dục thể thao (hạng mục: hạ tầng, giao thông)</t>
  </si>
  <si>
    <t>Đường Phạm Hữu Lầu (nối dài)</t>
  </si>
  <si>
    <t>Đường mới song song đường Nguyễn  Sinh Sắc (từ Hùng Vương - ĐT 848 nối dài)</t>
  </si>
  <si>
    <t>P2, TPĐ</t>
  </si>
  <si>
    <t>2018-2019</t>
  </si>
  <si>
    <t>QĐ số:  327/QĐ-UBND-XDCB ngày 30/10/2015 của UBND TP;QĐ ĐC số:  104/QĐ-UBND-XDCB ngày 11/5/2018 của UBND TP</t>
  </si>
  <si>
    <t>TQT</t>
  </si>
  <si>
    <t>Đường Nguyễn Thị Minh Khai</t>
  </si>
  <si>
    <t>Dự án Xử lý nước thải, chất thải cải thiện môi trường làng nghề sản xuất bột chăn nuôi xã Tân Phú Đông</t>
  </si>
  <si>
    <t>Trường Mầm non Hoa Mai</t>
  </si>
  <si>
    <t>071</t>
  </si>
  <si>
    <t>Đường  Rạch Trâm Bầu</t>
  </si>
  <si>
    <t>P An Hòa</t>
  </si>
  <si>
    <t>KBNN</t>
  </si>
  <si>
    <t>2016 -2019</t>
  </si>
  <si>
    <t>Trụ sở làm việc Công an và Ban chỉ huy quân sự xã Tân Phú Đông</t>
  </si>
  <si>
    <t>011</t>
  </si>
  <si>
    <t>QĐ BCKTKT số: 320/QĐ-UBND-XDCB ngày 27/10/2017 của UBNHD thành phố Sa Đéc</t>
  </si>
  <si>
    <t>Ban chỉ huy Quân sự. Hạng mục: Xây dựng nhà ở tập trung cho huấn luyện LLDBĐV-DQTV</t>
  </si>
  <si>
    <t>PAH</t>
  </si>
  <si>
    <t>Ban CHQS TP</t>
  </si>
  <si>
    <t>QĐ BCKTKT số: 319/QĐ,UBND-XDCB ngày 27/10/2017 của UBND thành phố Sa Đéc</t>
  </si>
  <si>
    <t xml:space="preserve"> a/ Dự án chuyển tiếp</t>
  </si>
  <si>
    <t>Đường nội bộ Khu dân cư chợ Tân Phú Đông</t>
  </si>
  <si>
    <t>Đường vào trường Trung học cơ sở Tân Khánh Đông</t>
  </si>
  <si>
    <t>San lấp mặt bằng khu dân cư chợ phường 3</t>
  </si>
  <si>
    <t>Kè rạch Thông Lưu</t>
  </si>
  <si>
    <t>xã TKĐ</t>
  </si>
  <si>
    <t>QĐ BCKTKT số: 254/UBND-XDCB ngày 24/8/2018 của UBND thành phố Sa Đéc</t>
  </si>
  <si>
    <t>QĐ BCKTKT số: 311/QĐ-UBND-XDCB ngày 26/10/2018 của UBND TP</t>
  </si>
  <si>
    <t>Đường rạch Bà Sáu (đoạn từ đường Nguyễn Tất Thành đến đường  Hùng Vương)</t>
  </si>
  <si>
    <t>QĐ BCKTKT số: 217/UBND-XDCB ngày 12/7/2018 của UBND thành phố Sa Đéc</t>
  </si>
  <si>
    <t>Đường Nguyễn Tất Thành nối dài</t>
  </si>
  <si>
    <t>Đường Trần Quang Khải (đoạn từ cầu Sa Đéc 2 đến Cầu Cái Sơn)</t>
  </si>
  <si>
    <t>QĐ 351/UBND-XDCB ngày 30/10/2018</t>
  </si>
  <si>
    <t>QĐ 316/UBND-XDCB ngày 30/10/2018</t>
  </si>
  <si>
    <t>* Chi phí chuẩn bị đầu tư giai đoạn sau</t>
  </si>
  <si>
    <t>Hạ thế điện xã TKĐ: Điện đường rạch ruộng+ Điện khu đê bao liên kết+Điện kênh 19/5</t>
  </si>
  <si>
    <t>Hạ thế điện đường Xếp Mương Đào bờ phải</t>
  </si>
  <si>
    <t xml:space="preserve"> Hạ thế điện TPĐ: Điện kênh 85 bờ phải</t>
  </si>
  <si>
    <t>Xã TKĐ</t>
  </si>
  <si>
    <t>P TQĐ</t>
  </si>
  <si>
    <t>Xã TPĐ</t>
  </si>
  <si>
    <t>Hạ thế điện tuyến ĐT 853 (bờ trái)</t>
  </si>
  <si>
    <t>Hội trường và phòng làm việc Khối vận xã Tân Phú Đông</t>
  </si>
  <si>
    <t>QĐ BCKTKT số: 314/UBND-XDCB ngày 30 tháng 10 năm 2018</t>
  </si>
  <si>
    <t>Bộ CHQS tỉnh</t>
  </si>
  <si>
    <t>QĐ 1184/QĐ-UBND-HC ngày 21/10/2016 của UBND tỉnh Đồng Tháp</t>
  </si>
  <si>
    <t>Vốn 2018 phân bổ lại</t>
  </si>
  <si>
    <t>Lũy kê thanh toán từ khởi công đến năm 2018</t>
  </si>
  <si>
    <t>Lũy kế thanh toán từ khởi công đến năm 2018</t>
  </si>
  <si>
    <t>QĐ BCKTKT số: 273/QĐ-UBND-XDCB, ngày 20/10/2016  của UBND TP; QĐ 404/QĐ-UBND-XDCB, ngày 29/12/2017 của UBND TP;QĐĐC 288/QĐ-UBND-XDCB, ngày 28/9/2018 của UBND TP</t>
  </si>
  <si>
    <t>QĐ BCKTKT số: 309/UBND-XDCB ngày 24/10/2018 của UBND thành phố Sa Đéc</t>
  </si>
  <si>
    <t>QĐ 230/UBND-XDCB ngày 25/10/2015; QĐĐC 225/QĐ-UBND-XDCB ngày 17/7/2018</t>
  </si>
  <si>
    <t xml:space="preserve">Trường Trung học cơ cở Tân Khánh Đông </t>
  </si>
  <si>
    <t>AN NINH QUỐC PHÒNG</t>
  </si>
  <si>
    <t>Bố trí vốn đối ứng xây dựng trụ sở Ban CHQS phường 2</t>
  </si>
  <si>
    <t>Đường Cao mên trên bờ phải (đoạn từ tỉnh lộ ĐT 852 đến nhà Ông Huỳnh Văn Dương)</t>
  </si>
  <si>
    <t>d</t>
  </si>
  <si>
    <t>Chi phí chuẩn bị đầu tư giai đoạn sau</t>
  </si>
  <si>
    <t>B.5</t>
  </si>
  <si>
    <t>Mở rộng đường Xẻo Tre bờ phải</t>
  </si>
  <si>
    <t>Nâng cấp hẻm Tư Mão (hẻm  405 đường Nguyễn Tất Thành)</t>
  </si>
  <si>
    <t>2019-2020</t>
  </si>
  <si>
    <t>Hạ thế điện tuyến đường Cai Dao bờ phải-TQĐ</t>
  </si>
  <si>
    <t>QĐ BCKTKT số 318/QĐ-UBND-XDCB ngày 28/10/2016 của UBND TP; QĐ điều chỉnh tg: 349/QĐ-UBND-XDCB, ngày 3/12/2018</t>
  </si>
  <si>
    <t>QĐ BCKTKT số: 291/QĐ-UBND-XDCB ngày 25/10/2016 của UBND TP; QĐ điều chỉnh tg: 346/QĐ-UBND-XDCB, ngày 30/11/2018</t>
  </si>
  <si>
    <t>QĐ PDDA số:233/QĐ-UBND-XDCB ngày 30/9/2016 của UBND TP; QĐ 352/QĐ-UBND-XDCB, ngày 4/12/2018 điểu chỉnh tg thực hiện</t>
  </si>
  <si>
    <t>2016-2020</t>
  </si>
  <si>
    <t>QĐ PD DA số: 270/QĐ-UBND-XDCB ngày 17/10/2016 của UBND TP; QĐ 350/QĐ-UBND-XDCB, ngày 4/12/2018 điều chỉnh tg thực hiện</t>
  </si>
  <si>
    <t>2016-2019</t>
  </si>
  <si>
    <t>QĐ BCKTKT số: 322/UBND-XDCB ngày 27 tháng 10 năm 2017; QĐ 353/QĐ-UBND-XDCB ngày 5/12/2018 điều chỉnh tổng mức và nguồn</t>
  </si>
  <si>
    <t>QĐ DA số: 234/QĐ-UBND-XDCB ngày 27/10/2014 của UBND TP;QĐ ĐC DA số: 189/QĐ-UBND-XDCB ngày 22/06/2017 của UBND TP;QĐ ĐC DA số: 271/QĐ-UBND-XDCB ngày 13/9/2018 của UBND TP, QĐ ĐC tg 356/QĐ-UBND-XDCB ngày 7/12/2018</t>
  </si>
  <si>
    <t>2015-2019</t>
  </si>
  <si>
    <t>2011-2019</t>
  </si>
  <si>
    <t>Đường rạch Chùa bờ phải ( ĐT 848- Trường tiểu học Tân An)</t>
  </si>
  <si>
    <t xml:space="preserve">QĐ BCKTKT số: 288/UBND-XDCB ngày 25/10/2016 của UBND thành phố Sa Đéc; QĐ điều chỉnh tg 345/QĐ-UBND-XDCB, ngày 28/11/2018 của UBND TP;  QĐ đ/c BCKTKT 70/UBND-XDCB ngày 17/4/2019 </t>
  </si>
  <si>
    <t>QĐ BCKTKT số 317/QĐ-UBND-XDCB ngày 18/10/2016 của UBND TP; QĐ đ/c tg 289/QĐ-UBND-XDCB ngày 1/10/2018</t>
  </si>
  <si>
    <t>QĐ 317/QĐ-UBND-XDCB ngày 30/10/2018 của UBND TP</t>
  </si>
  <si>
    <t>P3, TQĐ</t>
  </si>
  <si>
    <t>Tổng cộng</t>
  </si>
  <si>
    <t>Hạ tầng phát triển du lịch thành phố Sa Đéc (hạng mục: đường Lê Lợi và đường Ông Thung Cai Dao)- đối ứng vốn tỉnh hỗ trợ</t>
  </si>
  <si>
    <t>TQĐ, P3</t>
  </si>
  <si>
    <t>QĐ BCKTKT số: 269/QĐ-UBND-XDCB ngày 30/10/2015 của UBND TP, QĐ đc thời gian 59/QĐND-XDCB ngày 9/4/2019 của UBND TPSĐ</t>
  </si>
  <si>
    <t>Đường vào khu du lịch làng hoa kiểng thành phố Sa Đéc</t>
  </si>
  <si>
    <t>TQĐ</t>
  </si>
  <si>
    <t>QĐ 1070/QĐ-UBND.HC ngày 29/10/2014 của UBND tỉnh Đồng Tháp</t>
  </si>
  <si>
    <t>BQLDA&amp;PTQĐ</t>
  </si>
  <si>
    <t>Chuẩn bị đầu tư</t>
  </si>
  <si>
    <t>0 công trình (các công trình trùng biểu 2a)</t>
  </si>
  <si>
    <t>QĐ BCKTKT số: 323/UBND-XDCB ngày 27/10/2017;QĐ ĐC 351/QĐ-UBND-XDCB ngày 04/12/2018 của UBND thành phố</t>
  </si>
  <si>
    <t>2014-2020</t>
  </si>
  <si>
    <t xml:space="preserve"> QĐ DA Số: 220/QĐ-UBND-XDCB ngày 20/10/2014 của UBND TP;QĐ ĐC số 380/QĐ.UBND-HC ngày 30/12/2016 của UBND thành phố Sa Đéc; QĐ số 197/QĐ.UBND-HC ngày 09/6/2017 của UBND thành phố Sa Đéc;QĐĐC số 215/QĐ.UBND-HC ngày 29/6/2017 của UBND thành phố Sa Đéc; QĐ 362/QĐ-UBND-XDCB ngày 18/12/2018 đc tg thực hiện</t>
  </si>
  <si>
    <t>7648511</t>
  </si>
  <si>
    <t>KBSD0</t>
  </si>
  <si>
    <t>7004686</t>
  </si>
  <si>
    <t>KBĐT</t>
  </si>
  <si>
    <t>P2,TPĐ</t>
  </si>
  <si>
    <t>041</t>
  </si>
  <si>
    <t>Công văn số 241/HĐND-KTNS ngày 27 tháng 10 năm 2017 của Hội đồng nhân dân Tỉnh;QĐ 1304/QĐ-UBND-HC ngày 30/10/2017 của UBND tỉnh</t>
  </si>
  <si>
    <t>QĐ 1334/QĐ-UBND-HC ngày 30/10/2018 của UBND tỉnh</t>
  </si>
  <si>
    <t>Kế hoạch năm 2018 phân bổ lại năm 2019</t>
  </si>
  <si>
    <t xml:space="preserve"> Điều chỉnh kế hoạch năm 2019</t>
  </si>
  <si>
    <t>Đvt: Triệu đồng</t>
  </si>
  <si>
    <t xml:space="preserve">Chuyển nguồn sang năm 2019: 1094,459 tr. Năm 2019: 300 tr </t>
  </si>
  <si>
    <t xml:space="preserve">Chuyển nguồn sang năm 2019: 15.679 tr. Năm 2019: 24.000 tr </t>
  </si>
  <si>
    <t>(Kèm theo Tờ trình số:         /TTr-UBND  ngày       tháng 6 năm 2019 của UBND thành phố Sa Đéc)</t>
  </si>
  <si>
    <t xml:space="preserve">                         (Kèm theo Tờ trình số:         /TTr-UBND  ngày       tháng 6 năm 2019 của UBND thành phố Sa Đéc)</t>
  </si>
  <si>
    <t>ĐVT: Triệu đồng</t>
  </si>
  <si>
    <t xml:space="preserve">            (Kèm theo Nghị quyết số:         /2019/NQ-HĐND  ngày       tháng    năm 2019 của HĐND thành phố Sa Đéc)</t>
  </si>
  <si>
    <t xml:space="preserve">            (Kèm theo Tờ trình số:         /TTr-UBND  ngày       tháng     năm 2019 của UBND thành phố Sa Đéc)</t>
  </si>
  <si>
    <t xml:space="preserve">DANH MỤC DỰ ÁN </t>
  </si>
  <si>
    <t>BẢNG TỔNG HỢP GIAO CHỈ TIÊU ĐIỀU CHỈNH KẾ HOẠCH ĐẦU TƯ VÀ PHÁT TRIỂN THUỘC NGÂN SÁCH NHÀ NƯỚC CUỐI NĂM 2019 DO THÀNH PHỐ QUẢN LÝ VÀ PHÂN BỔ</t>
  </si>
  <si>
    <t>Điều chỉnh kế hoạch vốn cuối năm 2019</t>
  </si>
  <si>
    <t>Kế hoạch 6 tháng cuối năm 2019</t>
  </si>
  <si>
    <t>Kế hoạch điều chỉnh cuối năm 2019</t>
  </si>
  <si>
    <t>Kế hoạch điều chỉnh 6 tháng cuối năm 2019</t>
  </si>
  <si>
    <t>Điều chỉnh kế hoạch cuối năm 2019</t>
  </si>
  <si>
    <t xml:space="preserve">ĐIỀU CHỈNH KẾ HOẠCH ĐẦU TƯ CÔNG CUỐI NĂM 2019 THÀNH PHỐ QUẢN LÝ </t>
  </si>
  <si>
    <t>Điều chỉnh kế hoạch  năm 2018 phân bổ lại cuối năm 2019</t>
  </si>
  <si>
    <t>Điều chỉnh kế hoạch  năm 2018 phân bổ lại 6 tháng cuối  năm 2019</t>
  </si>
  <si>
    <t>(Kèm theo Tờ trình số:        /TCKH ngày         tháng     năm 2019 của Phòng Tài chính- Kế hoạch)</t>
  </si>
  <si>
    <t xml:space="preserve"> Điều chỉnh kế hoạch 6 tháng năm 2019</t>
  </si>
  <si>
    <t xml:space="preserve"> Điều chỉnh kế hoạch cuối năm 2019</t>
  </si>
  <si>
    <t xml:space="preserve"> Điều chỉnh kế hoạch năm 2018 phân bổ lại cuối năm 2019</t>
  </si>
  <si>
    <t xml:space="preserve"> Điều chỉnh kế hoạch năm 2018 phân bổ lại 6 tháng cuối năm 2019</t>
  </si>
  <si>
    <t>QĐ BCKTKT số 315/QĐ-UBND-XDCB ngày 28/10/2016 của UBND TP. QĐ điều chỉnh tg: 343/QĐ-UBND-XDCB ngày 23/11/2018 của UBND TP; QĐ BCKTKT số 157/QĐ-UBND-XDCB ngày 11/9/2019 của UBND TP</t>
  </si>
  <si>
    <t>QĐ BCKTKT số 319/QĐ-UBND-XDCB ngày 28/10/2016 của UBND TP; QĐ điều chỉnh tg: 341/QĐ-UBND-XDCB, ngày 23/11/2018 của UBND TP;QĐ BCKTKT số 158/QĐ-UBND-XDCB ngày 11/9/2019 của UBND TP</t>
  </si>
  <si>
    <t>QĐ BCKTKT số 320/QĐ-UBND-XDCB ngày 18/10/2016 của UBND TP, QĐ điều chỉnh tg: 342/QĐ-UBND-XDCB ngày 23/11/2018 của UBND TP;QĐ BCKTKT số 156/QĐ-UBND-XDCB ngày 11/9/2019 của UBND TP</t>
  </si>
  <si>
    <t>QĐ BCKTKT Số: 998/QĐ-UBND-HC ngày 29/8/2017 của UBND tỉnh Đồng Tháp;QĐ ĐC DA Số 1158/QĐ-UBND-HC ngày 09/10/2019 của UBND tỉnh Đồng Tháp</t>
  </si>
  <si>
    <t>2017-2020</t>
  </si>
  <si>
    <t>VỐN TẬP TRUNG NĂM 2018 PHÂN BỔ LẠI CUỐI NĂM 2019</t>
  </si>
  <si>
    <t>VỐN SỬ DỤNG ĐẤT NĂM 2018 KÉO DÀI PHÂN BỔ LẠI CUỐI NĂM 2019</t>
  </si>
  <si>
    <t>Giảm công trình</t>
  </si>
  <si>
    <t>Khu Liên hợp thể dục thể thao (hạng mục: san lấp MB, bồi hoàn bổ sung)</t>
  </si>
  <si>
    <t>Đường Hoàng Sa (phần đền bù, giải phóng mặt bằng)</t>
  </si>
  <si>
    <t>Vốn kết dư năm 2018 phân bổ lại</t>
  </si>
  <si>
    <r>
      <t xml:space="preserve">Biểu 2a và
 biểu 2b </t>
    </r>
    <r>
      <rPr>
        <sz val="12"/>
        <color indexed="8"/>
        <rFont val="Times New Roman"/>
        <family val="1"/>
      </rPr>
      <t>kèm theo</t>
    </r>
  </si>
  <si>
    <t>Kế hoạch vốn 6 tháng cuối năm 2019</t>
  </si>
  <si>
    <t>*</t>
  </si>
  <si>
    <t>(Kèm theo Tờ trình số:         /TCKH  ngày       tháng   năm 2019 của Phòng Tài chính - Kế hoạch)</t>
  </si>
  <si>
    <t xml:space="preserve"> Biểu 1c</t>
  </si>
  <si>
    <r>
      <t>Biểu 1a và biểu 1b, biểu 1c</t>
    </r>
    <r>
      <rPr>
        <sz val="12"/>
        <color indexed="8"/>
        <rFont val="Times New Roman"/>
        <family val="1"/>
      </rPr>
      <t xml:space="preserve"> kèm theo</t>
    </r>
  </si>
  <si>
    <t xml:space="preserve">                           (Kèm theo Tờ trình số:           /TCKH ngày         tháng 11 năm 2019 của Phòng Tài chính- Kế hoạch)</t>
  </si>
  <si>
    <t>Điều chỉnh kế hoạch năm 2018 phân bổ lại cuối năm 2019</t>
  </si>
  <si>
    <t xml:space="preserve">                     (Kèm theo Tờ trình số:        /TCKH ngày         tháng  11 năm 2019 của Phòng Tài chính- Kế hoạch)</t>
  </si>
  <si>
    <t>VỐN KẾT DƯ NĂM 2018 PHÂN BỔ LẠI CUỐI NĂM 2019</t>
  </si>
  <si>
    <t xml:space="preserve">                     (Kèm theo Tờ trình số:        /TCKH ngày         tháng 11  năm 2019 của Phòng Tài chính- Kế hoạch)</t>
  </si>
  <si>
    <t>(Kèm theo Tờ trình số:        /TCKH ngày         tháng 11  năm 2019 của Phòng Tài chính- Kế hoạch)</t>
  </si>
  <si>
    <t>Bổ sung mới</t>
  </si>
  <si>
    <t>Giảm danh mục. Vốn sdd:4.000 chuyển nguồn: 886 trđ. Vốn tỉnh hỗ trợ: 10 tỷ.</t>
  </si>
  <si>
    <t>Xã   TPĐ</t>
  </si>
  <si>
    <t>2018-2021</t>
  </si>
  <si>
    <t>QĐ BCKTKT số: 237/QĐ-UBND-XDCB ngày 27/10/2014 của UBND TP; QĐ ĐC DA số: 248/QĐ-UBND-XDCB ngày 15/8/2018 của UBND TP; ĐC TGTHDA 225 ngày 03/12/2019</t>
  </si>
  <si>
    <t>QĐ BCKTKT số 315A/QĐ-UBND-XDCB ngày 30/10/2018 của UBND TP; QĐ ĐC 224/03/12/2019</t>
  </si>
  <si>
    <t>QĐ BCKTKT số: 274/QĐ-UBND-XDCB ngày 20/10/2016 của UBND TP;QĐ BCKTKT số: 292/QĐ-UBND-XDCB ngày 05/10/2018 của UBND TP; QĐ ĐCTGTH 229/13/12/2019</t>
  </si>
  <si>
    <t xml:space="preserve">đc chủ trương đầu tư chưa thống nhất </t>
  </si>
  <si>
    <t>QĐ 85/QĐ.UBND-XDB ngày 17/6/2013; QĐ 233/17/12/2019</t>
  </si>
  <si>
    <t>(Kèm theo Quyết  định số:           /QĐ-UBND-HC ngày 27  tháng 12 năm 2019 của UBND thành phố Sa Đéc)</t>
  </si>
  <si>
    <t>(Kèm theo Quyết  định số:          /QĐ-UBND-HC ngày 27  tháng 12 năm 2019 của UBND thành phố Sa Đéc)</t>
  </si>
  <si>
    <t>(Kèm theo Quyết  định số:          /QĐ-UBND-HC ngày 27 tháng  12  năm 2019 của UBND thành phố Sa Đéc)</t>
  </si>
  <si>
    <t>ĐIỀU CHỈNH KẾ HOẠCH ĐẦU TƯ CÔNG CUỐI NĂM 2019 DO VỐN TỈNH QUẢN LÝ VÀ PHÂN BỔ</t>
  </si>
  <si>
    <t>HỘI ĐỒNG NHÂN DÂN</t>
  </si>
  <si>
    <t>CỘNG HÒA XÃ HỘI CHỦ NGHĨA VIỆT NAM</t>
  </si>
  <si>
    <t>THÀNH PHỐ SA ĐÉC</t>
  </si>
  <si>
    <t>Độc lập - Tự do - Hạnh phúc</t>
  </si>
  <si>
    <t>----------------</t>
  </si>
  <si>
    <t>------------------------</t>
  </si>
  <si>
    <t>PHỤ LỤC TỔNG HỢP</t>
  </si>
  <si>
    <t>(Kèm theo Nghị quyết số: 04/2019/NQ-HĐND ngày 19 tháng 12 năm 2019 của HĐND thành phố)</t>
  </si>
  <si>
    <t>--------------</t>
  </si>
  <si>
    <t>(Kèm theo Nghị quyết số: 04/2019/NQ-HĐND ngày 19 tháng  12 năm 2019 của HĐND thành phố)</t>
  </si>
  <si>
    <t>---------------</t>
  </si>
  <si>
    <t xml:space="preserve">       (Kèm theo Nghị quyết số: 04/2019/NQ-HĐND ngày 19 tháng  12  năm 2019 của HĐND thành phố Sa Đéc)</t>
  </si>
  <si>
    <t>-----------------</t>
  </si>
  <si>
    <t>QĐ BCKTKT số: 273/QĐ-UBND-XDCB, ngày 20/10/2016  của UBND TP; QĐ 404/QĐ-UBND-XDCB, ngày 29/12/2017 của UBND TP; QĐ ĐC 288/QĐ-UBND-XDCB ngày 28/9/2018 của UBND TP</t>
  </si>
  <si>
    <t>(Kèm theo Nghị quyết số:  04/2019/NQ-HĐND ngày 19 tháng 12 năm 2019 của HĐND thành phố Sa Đéc)</t>
  </si>
  <si>
    <t>---------------------</t>
  </si>
  <si>
    <t xml:space="preserve">            (Kèm theo Nghị quyết số: 04/2019/NQ-HĐND ngày 19 tháng 12  năm 2019 của HĐND thành phố Sa Đéc)</t>
  </si>
  <si>
    <t xml:space="preserve">            (Kèm theo Nghị quyết số: 04/2019/NQ-HĐND  ngày 19 tháng 12 năm 2019 của HĐND thành phố Sa Đéc)</t>
  </si>
  <si>
    <t>QĐ  số: 109/QĐ-UBND-XDCB ngày 16/5/2018 của UBND thành phố</t>
  </si>
  <si>
    <t xml:space="preserve">QĐ BCKTKT số: 321/QĐ-UBND-XDCB ngày 27/10/2017 của UBND thành phố </t>
  </si>
  <si>
    <t>Chủ trương đầu tư: 211/HĐND-KTNS ngày 20/9/2017; QĐ 1305/QĐ-UBND-HC ngày 30/10/2017 của UBND tỉnh</t>
  </si>
  <si>
    <t>Đường nội bộ khu trung tâm thương mại khóm 4 Phường 1 (đoạn từ An Dương Vương đến đường Nguyễn Sinh Sắc)</t>
  </si>
  <si>
    <t>QĐ DA số 699/QĐ-UBND-XDCB ngày  12/8/2011 Tỉnh. Dc-1310/QĐ-UBND-XDCB ngày  24/12/2013 Tỉnh, dc 519/QĐ-UBND-XDCB ngày 4/6/2014 Tỉnh; dc 750/QĐ-UBND-XDCB ngày  06/7/2017 của UBND Tỉnh; QĐ 408/QĐ-UBND-HC, ngày 23/4/2018 UB tỉnh; QĐ 131/QĐ-UBND-XDCB ngày 11/2/2019 đ/c tg thực hiện</t>
  </si>
  <si>
    <t>QĐ DA số 699/QĐ-UBND-XDCB ngày 12/8/2011 Tỉnh. Dc 1310/QĐ-UBND -XDCB ngày 24/12/2013 Tỉnh, dc 519/QĐ-UBND-XDCB ngày 4/6/2014 Tỉnh; dc 750/QĐ-UBND -XDCB ngày  06/7/2017 của UBND Tỉnh; QĐ 408/QĐ-UBND-HC, ngày 23/4/2018 UB tỉnh; QĐ 131/QĐ-UBND-XDCB ngày 11/2/2019 đ/c tg thực hiện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</si>
</sst>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quot;£&quot;#,##0.00"/>
    <numFmt numFmtId="173" formatCode="_-* #,##0_-;\-* #,##0_-;_-* &quot;-&quot;_-;_-@_-"/>
    <numFmt numFmtId="174" formatCode="_-* #,##0.00_-;\-* #,##0.00_-;_-* &quot;-&quot;??_-;_-@_-"/>
    <numFmt numFmtId="175" formatCode="_-* #,##0.00\ _€_-;\-* #,##0.00\ _€_-;_-* &quot;-&quot;??\ _€_-;_-@_-"/>
    <numFmt numFmtId="176" formatCode="#,##0_ ;\-#,##0\ "/>
    <numFmt numFmtId="177" formatCode="_-* #,##0\ _€_-;\-* #,##0\ _€_-;_-* &quot;-&quot;??\ _€_-;_-@_-"/>
    <numFmt numFmtId="178" formatCode="&quot;.&quot;###&quot;,&quot;0&quot;.&quot;00_);\(&quot;.&quot;###&quot;,&quot;0&quot;.&quot;00\)"/>
    <numFmt numFmtId="179" formatCode="#,##0\ &quot;DM&quot;;\-#,##0\ &quot;DM&quot;"/>
    <numFmt numFmtId="180" formatCode="_ * #,##0_ ;_ * \-#,##0_ ;_ * &quot;-&quot;_ ;_ @_ "/>
    <numFmt numFmtId="181" formatCode="0.000000000"/>
    <numFmt numFmtId="182" formatCode="0.000%"/>
    <numFmt numFmtId="183" formatCode="0.0%"/>
    <numFmt numFmtId="184" formatCode="0.0000%"/>
    <numFmt numFmtId="185" formatCode="_ * #,##0.00_ ;_ * \-#,##0.00_ ;_ * &quot;-&quot;??_ ;_ @_ "/>
    <numFmt numFmtId="186" formatCode="_-* #,##0.00\ _V_N_D_-;\-* #,##0.00\ _V_N_D_-;_-* &quot;-&quot;??\ _V_N_D_-;_-@_-"/>
    <numFmt numFmtId="187" formatCode="#,##0;\(#,##0\)"/>
    <numFmt numFmtId="188" formatCode="&quot;$&quot;#,##0\ ;\(&quot;$&quot;#,##0\)"/>
    <numFmt numFmtId="189" formatCode="\t0.00%"/>
    <numFmt numFmtId="190" formatCode="m\o\n\th\ \D\,\ \y\y\y\y"/>
    <numFmt numFmtId="191" formatCode="_-* #,##0\ _D_M_-;\-* #,##0\ _D_M_-;_-* &quot;-&quot;\ _D_M_-;_-@_-"/>
    <numFmt numFmtId="192" formatCode="_-* #,##0.00\ _D_M_-;\-* #,##0.00\ _D_M_-;_-* &quot;-&quot;??\ _D_M_-;_-@_-"/>
    <numFmt numFmtId="193" formatCode="\t#\ ??/??"/>
    <numFmt numFmtId="194" formatCode="_-[$€-2]* #,##0.00_-;\-[$€-2]* #,##0.00_-;_-[$€-2]* &quot;-&quot;??_-"/>
    <numFmt numFmtId="195" formatCode="#.00"/>
    <numFmt numFmtId="196" formatCode="#,###;\-#,###;&quot;&quot;;_(@_)"/>
    <numFmt numFmtId="197" formatCode="#."/>
    <numFmt numFmtId="198" formatCode="0.0000"/>
    <numFmt numFmtId="199" formatCode="#,##0\ &quot;$&quot;_);[Red]\(#,##0\ &quot;$&quot;\)"/>
    <numFmt numFmtId="200" formatCode="_-* #,##0\ &quot;kr&quot;_-;\-* #,##0\ &quot;kr&quot;_-;_-* &quot;-&quot;\ &quot;kr&quot;_-;_-@_-"/>
    <numFmt numFmtId="201" formatCode="#,##0.000"/>
    <numFmt numFmtId="202" formatCode="_-* #,##0.0\ _F_-;\-* #,##0.0\ _F_-;_-* &quot;-&quot;??\ _F_-;_-@_-"/>
    <numFmt numFmtId="203" formatCode="_-* #,##0\ _F_-;\-* #,##0\ _F_-;_-* &quot;-&quot;\ _F_-;_-@_-"/>
    <numFmt numFmtId="204" formatCode="0.000\ "/>
    <numFmt numFmtId="205" formatCode="#,##0\ &quot;Lt&quot;;[Red]\-#,##0\ &quot;Lt&quot;"/>
    <numFmt numFmtId="206" formatCode="#,###,###.00"/>
    <numFmt numFmtId="207" formatCode="#,###,###,###.00"/>
    <numFmt numFmtId="208" formatCode="_-* #,##0\ &quot;DM&quot;_-;\-* #,##0\ &quot;DM&quot;_-;_-* &quot;-&quot;\ &quot;DM&quot;_-;_-@_-"/>
    <numFmt numFmtId="209" formatCode="_-* #,##0.00\ &quot;DM&quot;_-;\-* #,##0.00\ &quot;DM&quot;_-;_-* &quot;-&quot;??\ &quot;DM&quot;_-;_-@_-"/>
    <numFmt numFmtId="210" formatCode="&quot;\&quot;#,##0.00;[Red]&quot;\&quot;\-#,##0.00"/>
    <numFmt numFmtId="211" formatCode="00&quot;.&quot;000"/>
    <numFmt numFmtId="212" formatCode="_-&quot;$&quot;* #,##0_-;\-&quot;$&quot;* #,##0_-;_-&quot;$&quot;* &quot;-&quot;_-;_-@_-"/>
    <numFmt numFmtId="213" formatCode="&quot;$&quot;#,##0;[Red]\-&quot;$&quot;#,##0"/>
    <numFmt numFmtId="214" formatCode="_-&quot;$&quot;* #,##0.00_-;\-&quot;$&quot;* #,##0.00_-;_-&quot;$&quot;* &quot;-&quot;??_-;_-@_-"/>
    <numFmt numFmtId="215" formatCode="_(* #,##0_);_(* \(#,##0\);_(* &quot;-&quot;??_);_(@_)"/>
    <numFmt numFmtId="216" formatCode="#,##0.0"/>
    <numFmt numFmtId="217" formatCode="_-* #,##0.0\ _€_-;\-* #,##0.0\ _€_-;_-* &quot;-&quot;??\ _€_-;_-@_-"/>
    <numFmt numFmtId="218" formatCode="_-* #,##0.000\ _€_-;\-* #,##0.000\ _€_-;_-* &quot;-&quot;??\ _€_-;_-@_-"/>
    <numFmt numFmtId="219" formatCode="#,##0.0_ ;\-#,##0.0\ "/>
    <numFmt numFmtId="220" formatCode="#,##0.00_ ;\-#,##0.00\ "/>
    <numFmt numFmtId="221" formatCode="#,##0.000_ ;\-#,##0.000\ "/>
    <numFmt numFmtId="222" formatCode="#,##0.0000_ ;\-#,##0.0000\ "/>
    <numFmt numFmtId="223" formatCode="#,##0.000_);\(#,##0.000\)"/>
  </numFmts>
  <fonts count="172">
    <font>
      <sz val="11"/>
      <color indexed="8"/>
      <name val="Calibri"/>
      <family val="0"/>
    </font>
    <font>
      <b/>
      <sz val="12"/>
      <color indexed="8"/>
      <name val="Times New Roman"/>
      <family val="1"/>
    </font>
    <font>
      <sz val="11"/>
      <color indexed="8"/>
      <name val="Times New Roman"/>
      <family val="1"/>
    </font>
    <font>
      <i/>
      <sz val="11"/>
      <color indexed="8"/>
      <name val="Times New Roman"/>
      <family val="1"/>
    </font>
    <font>
      <sz val="13"/>
      <color indexed="8"/>
      <name val="Times New Roman"/>
      <family val="1"/>
    </font>
    <font>
      <b/>
      <sz val="11"/>
      <color indexed="8"/>
      <name val="Times New Roman"/>
      <family val="1"/>
    </font>
    <font>
      <sz val="14"/>
      <name val="Times New Roman"/>
      <family val="1"/>
    </font>
    <font>
      <sz val="13"/>
      <name val="Times New Roman"/>
      <family val="1"/>
    </font>
    <font>
      <sz val="12"/>
      <name val=".VnTime"/>
      <family val="2"/>
    </font>
    <font>
      <sz val="12"/>
      <name val="돋움체"/>
      <family val="3"/>
    </font>
    <font>
      <sz val="14"/>
      <name val="??"/>
      <family val="3"/>
    </font>
    <font>
      <sz val="10"/>
      <name val="Arial"/>
      <family val="2"/>
    </font>
    <font>
      <sz val="10"/>
      <name val="??"/>
      <family val="0"/>
    </font>
    <font>
      <sz val="12"/>
      <name val="????"/>
      <family val="1"/>
    </font>
    <font>
      <sz val="12"/>
      <name val="Courier"/>
      <family val="3"/>
    </font>
    <font>
      <sz val="12"/>
      <name val="???"/>
      <family val="1"/>
    </font>
    <font>
      <sz val="12"/>
      <name val="|??¢¥¢¬¨Ï"/>
      <family val="1"/>
    </font>
    <font>
      <sz val="10"/>
      <name val="Helv"/>
      <family val="2"/>
    </font>
    <font>
      <sz val="10"/>
      <name val="MS Sans Serif"/>
      <family val="2"/>
    </font>
    <font>
      <sz val="11"/>
      <name val="–¾’©"/>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1"/>
      <color indexed="9"/>
      <name val="Calibri"/>
      <family val="2"/>
    </font>
    <font>
      <sz val="11"/>
      <color indexed="20"/>
      <name val="Calibri"/>
      <family val="2"/>
    </font>
    <font>
      <sz val="12"/>
      <name val="¹UAAA¼"/>
      <family val="0"/>
    </font>
    <font>
      <sz val="11"/>
      <name val="µ¸¿ò"/>
      <family val="0"/>
    </font>
    <font>
      <sz val="12"/>
      <name val="µ¸¿òÃ¼"/>
      <family val="0"/>
    </font>
    <font>
      <sz val="11"/>
      <name val="돋움"/>
      <family val="0"/>
    </font>
    <font>
      <b/>
      <sz val="11"/>
      <color indexed="52"/>
      <name val="Calibri"/>
      <family val="2"/>
    </font>
    <font>
      <b/>
      <sz val="10"/>
      <name val="Helv"/>
      <family val="0"/>
    </font>
    <font>
      <b/>
      <sz val="11"/>
      <color indexed="9"/>
      <name val="Calibri"/>
      <family val="2"/>
    </font>
    <font>
      <sz val="10"/>
      <name val="VNI-Aptima"/>
      <family val="0"/>
    </font>
    <font>
      <sz val="14"/>
      <color indexed="8"/>
      <name val="Times New Roman"/>
      <family val="2"/>
    </font>
    <font>
      <sz val="10"/>
      <name val="Times New Roman"/>
      <family val="1"/>
    </font>
    <font>
      <sz val="1"/>
      <color indexed="8"/>
      <name val="Courier"/>
      <family val="3"/>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i/>
      <sz val="11"/>
      <color indexed="23"/>
      <name val="Calibri"/>
      <family val="2"/>
    </font>
    <font>
      <sz val="11"/>
      <color indexed="17"/>
      <name val="Calibri"/>
      <family val="2"/>
    </font>
    <font>
      <sz val="8"/>
      <name val="Arial"/>
      <family val="2"/>
    </font>
    <font>
      <b/>
      <sz val="12"/>
      <name val="Helv"/>
      <family val="0"/>
    </font>
    <font>
      <b/>
      <sz val="12"/>
      <name val="Arial"/>
      <family val="2"/>
    </font>
    <font>
      <b/>
      <sz val="18"/>
      <name val="Arial"/>
      <family val="2"/>
    </font>
    <font>
      <b/>
      <sz val="11"/>
      <color indexed="56"/>
      <name val="Calibri"/>
      <family val="2"/>
    </font>
    <font>
      <b/>
      <sz val="1"/>
      <color indexed="8"/>
      <name val="Courier"/>
      <family val="3"/>
    </font>
    <font>
      <u val="single"/>
      <sz val="11"/>
      <color indexed="12"/>
      <name val="Times New Roman"/>
      <family val="1"/>
    </font>
    <font>
      <sz val="12"/>
      <name val="Arial"/>
      <family val="2"/>
    </font>
    <font>
      <sz val="11"/>
      <color indexed="52"/>
      <name val="Calibri"/>
      <family val="2"/>
    </font>
    <font>
      <b/>
      <sz val="11"/>
      <name val="Helv"/>
      <family val="0"/>
    </font>
    <font>
      <sz val="10"/>
      <name val=".VnArial"/>
      <family val="2"/>
    </font>
    <font>
      <sz val="11"/>
      <color indexed="60"/>
      <name val="Calibri"/>
      <family val="2"/>
    </font>
    <font>
      <sz val="7"/>
      <name val="Small Fonts"/>
      <family val="2"/>
    </font>
    <font>
      <sz val="10"/>
      <name val="Courier New"/>
      <family val="3"/>
    </font>
    <font>
      <sz val="13"/>
      <name val="VNI-Times"/>
      <family val="0"/>
    </font>
    <font>
      <sz val="12"/>
      <name val="Times New Roman"/>
      <family val="1"/>
    </font>
    <font>
      <sz val="10"/>
      <color indexed="8"/>
      <name val="Times New Roman"/>
      <family val="1"/>
    </font>
    <font>
      <sz val="9"/>
      <name val="Arial"/>
      <family val="2"/>
    </font>
    <font>
      <sz val="11"/>
      <color indexed="8"/>
      <name val="Helvetica Neue"/>
      <family val="0"/>
    </font>
    <font>
      <sz val="13"/>
      <name val=".VnTime"/>
      <family val="2"/>
    </font>
    <font>
      <sz val="10"/>
      <name val="vni-times"/>
      <family val="0"/>
    </font>
    <font>
      <b/>
      <sz val="18"/>
      <color indexed="62"/>
      <name val="Cambria"/>
      <family val="1"/>
    </font>
    <font>
      <b/>
      <sz val="18"/>
      <color indexed="56"/>
      <name val="Cambria"/>
      <family val="1"/>
    </font>
    <font>
      <b/>
      <sz val="11"/>
      <color indexed="8"/>
      <name val="Calibri"/>
      <family val="2"/>
    </font>
    <font>
      <sz val="10"/>
      <color indexed="10"/>
      <name val="VNI-Helve-Condense"/>
      <family val="0"/>
    </font>
    <font>
      <sz val="10"/>
      <name val=".VnAvant"/>
      <family val="2"/>
    </font>
    <font>
      <sz val="11"/>
      <color indexed="10"/>
      <name val="Calibri"/>
      <family val="2"/>
    </font>
    <font>
      <sz val="11"/>
      <color indexed="14"/>
      <name val="Calibri"/>
      <family val="2"/>
    </font>
    <font>
      <sz val="14"/>
      <name val=".VnArial"/>
      <family val="2"/>
    </font>
    <font>
      <sz val="16"/>
      <name val="AngsanaUPC"/>
      <family val="1"/>
    </font>
    <font>
      <sz val="12"/>
      <name val="뼻뮝"/>
      <family val="1"/>
    </font>
    <font>
      <sz val="10"/>
      <name val="명조"/>
      <family val="3"/>
    </font>
    <font>
      <sz val="12"/>
      <name val="바탕체"/>
      <family val="1"/>
    </font>
    <font>
      <sz val="10"/>
      <name val="굴림체"/>
      <family val="0"/>
    </font>
    <font>
      <sz val="10"/>
      <name val="ＭＳ Ｐ明朝"/>
      <family val="1"/>
    </font>
    <font>
      <b/>
      <sz val="13"/>
      <name val="Times New Roman"/>
      <family val="1"/>
    </font>
    <font>
      <sz val="11"/>
      <name val="Times New Roman"/>
      <family val="1"/>
    </font>
    <font>
      <sz val="9"/>
      <name val="Times New Roman"/>
      <family val="1"/>
    </font>
    <font>
      <b/>
      <sz val="12"/>
      <name val="Times New Roman"/>
      <family val="1"/>
    </font>
    <font>
      <b/>
      <sz val="9"/>
      <name val="Times New Roman"/>
      <family val="1"/>
    </font>
    <font>
      <b/>
      <sz val="10"/>
      <name val="Times New Roman"/>
      <family val="1"/>
    </font>
    <font>
      <b/>
      <sz val="11"/>
      <name val="Times New Roman"/>
      <family val="1"/>
    </font>
    <font>
      <b/>
      <sz val="8"/>
      <name val="Times New Roman"/>
      <family val="1"/>
    </font>
    <font>
      <sz val="8"/>
      <name val="Times New Roman"/>
      <family val="1"/>
    </font>
    <font>
      <sz val="12"/>
      <color indexed="8"/>
      <name val="Times New Roman"/>
      <family val="1"/>
    </font>
    <font>
      <i/>
      <sz val="12"/>
      <name val="Times New Roman"/>
      <family val="1"/>
    </font>
    <font>
      <sz val="8"/>
      <name val="Calibri"/>
      <family val="2"/>
    </font>
    <font>
      <sz val="18"/>
      <name val="Times New Roman"/>
      <family val="1"/>
    </font>
    <font>
      <b/>
      <sz val="24"/>
      <name val="Times New Roman"/>
      <family val="1"/>
    </font>
    <font>
      <b/>
      <sz val="14"/>
      <name val="Times"/>
      <family val="1"/>
    </font>
    <font>
      <sz val="9"/>
      <name val="Tahoma"/>
      <family val="2"/>
    </font>
    <font>
      <b/>
      <sz val="9"/>
      <name val="Tahoma"/>
      <family val="2"/>
    </font>
    <font>
      <b/>
      <sz val="14"/>
      <name val="Helv"/>
      <family val="0"/>
    </font>
    <font>
      <b/>
      <sz val="14"/>
      <name val="Times New Roman"/>
      <family val="1"/>
    </font>
    <font>
      <b/>
      <i/>
      <sz val="9"/>
      <name val="Times New Roman"/>
      <family val="1"/>
    </font>
    <font>
      <sz val="12"/>
      <color indexed="12"/>
      <name val="Times New Roman"/>
      <family val="1"/>
    </font>
    <font>
      <sz val="18"/>
      <color indexed="12"/>
      <name val="Times New Roman"/>
      <family val="1"/>
    </font>
    <font>
      <sz val="8"/>
      <color indexed="12"/>
      <name val="Times New Roman"/>
      <family val="1"/>
    </font>
    <font>
      <sz val="10"/>
      <color indexed="12"/>
      <name val="Times New Roman"/>
      <family val="1"/>
    </font>
    <font>
      <b/>
      <sz val="12"/>
      <color indexed="12"/>
      <name val="Times New Roman"/>
      <family val="1"/>
    </font>
    <font>
      <b/>
      <sz val="8"/>
      <color indexed="12"/>
      <name val="Times New Roman"/>
      <family val="1"/>
    </font>
    <font>
      <sz val="11"/>
      <color indexed="12"/>
      <name val="Times New Roman"/>
      <family val="1"/>
    </font>
    <font>
      <b/>
      <sz val="10"/>
      <color indexed="12"/>
      <name val="Times New Roman"/>
      <family val="1"/>
    </font>
    <font>
      <sz val="8"/>
      <color indexed="30"/>
      <name val="Times New Roman"/>
      <family val="1"/>
    </font>
    <font>
      <sz val="12"/>
      <color indexed="62"/>
      <name val="Times New Roman"/>
      <family val="1"/>
    </font>
    <font>
      <u val="single"/>
      <sz val="11"/>
      <color indexed="20"/>
      <name val="Calibri"/>
      <family val="2"/>
    </font>
    <font>
      <b/>
      <sz val="15"/>
      <color indexed="56"/>
      <name val="Calibri"/>
      <family val="2"/>
    </font>
    <font>
      <b/>
      <sz val="13"/>
      <color indexed="56"/>
      <name val="Calibri"/>
      <family val="2"/>
    </font>
    <font>
      <u val="single"/>
      <sz val="11"/>
      <color indexed="12"/>
      <name val="Calibri"/>
      <family val="2"/>
    </font>
    <font>
      <sz val="18"/>
      <color indexed="56"/>
      <name val="Cambria"/>
      <family val="2"/>
    </font>
    <font>
      <sz val="12"/>
      <color indexed="10"/>
      <name val="Times New Roman"/>
      <family val="1"/>
    </font>
    <font>
      <b/>
      <sz val="12"/>
      <color indexed="10"/>
      <name val="Times New Roman"/>
      <family val="1"/>
    </font>
    <font>
      <sz val="8"/>
      <color indexed="10"/>
      <name val="Times New Roman"/>
      <family val="1"/>
    </font>
    <font>
      <b/>
      <sz val="11"/>
      <color indexed="12"/>
      <name val="Times New Roman"/>
      <family val="1"/>
    </font>
    <font>
      <sz val="10"/>
      <color indexed="10"/>
      <name val="Times New Roman"/>
      <family val="1"/>
    </font>
    <font>
      <sz val="11"/>
      <color indexed="10"/>
      <name val="Times New Roman"/>
      <family val="1"/>
    </font>
    <font>
      <sz val="18"/>
      <color indexed="10"/>
      <name val="Times New Roman"/>
      <family val="1"/>
    </font>
    <font>
      <b/>
      <sz val="9"/>
      <color indexed="10"/>
      <name val="Times New Roman"/>
      <family val="1"/>
    </font>
    <font>
      <sz val="9"/>
      <color indexed="12"/>
      <name val="Times New Roman"/>
      <family val="1"/>
    </font>
    <font>
      <sz val="12"/>
      <color indexed="30"/>
      <name val="Times New Roman"/>
      <family val="1"/>
    </font>
    <font>
      <b/>
      <sz val="9"/>
      <color indexed="12"/>
      <name val="Times New Roman"/>
      <family val="1"/>
    </font>
    <font>
      <b/>
      <sz val="13"/>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sz val="12"/>
      <color theme="1"/>
      <name val="Times New Roman"/>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Times New Roman"/>
      <family val="1"/>
    </font>
    <font>
      <b/>
      <sz val="12"/>
      <color rgb="FFFF0000"/>
      <name val="Times New Roman"/>
      <family val="1"/>
    </font>
    <font>
      <sz val="8"/>
      <color rgb="FFFF0000"/>
      <name val="Times New Roman"/>
      <family val="1"/>
    </font>
    <font>
      <sz val="12"/>
      <color rgb="FF0000FF"/>
      <name val="Times New Roman"/>
      <family val="1"/>
    </font>
    <font>
      <sz val="10"/>
      <color rgb="FF0000FF"/>
      <name val="Times New Roman"/>
      <family val="1"/>
    </font>
    <font>
      <sz val="11"/>
      <color rgb="FF0000FF"/>
      <name val="Times New Roman"/>
      <family val="1"/>
    </font>
    <font>
      <sz val="8"/>
      <color rgb="FF0000FF"/>
      <name val="Times New Roman"/>
      <family val="1"/>
    </font>
    <font>
      <b/>
      <sz val="12"/>
      <color rgb="FF0000FF"/>
      <name val="Times New Roman"/>
      <family val="1"/>
    </font>
    <font>
      <b/>
      <sz val="8"/>
      <color rgb="FF0000FF"/>
      <name val="Times New Roman"/>
      <family val="1"/>
    </font>
    <font>
      <b/>
      <sz val="11"/>
      <color rgb="FF0000FF"/>
      <name val="Times New Roman"/>
      <family val="1"/>
    </font>
    <font>
      <sz val="18"/>
      <color rgb="FF0000FF"/>
      <name val="Times New Roman"/>
      <family val="1"/>
    </font>
    <font>
      <sz val="10"/>
      <color rgb="FFFF0000"/>
      <name val="Times New Roman"/>
      <family val="1"/>
    </font>
    <font>
      <sz val="11"/>
      <color rgb="FFFF0000"/>
      <name val="Times New Roman"/>
      <family val="1"/>
    </font>
    <font>
      <sz val="18"/>
      <color rgb="FFFF0000"/>
      <name val="Times New Roman"/>
      <family val="1"/>
    </font>
    <font>
      <b/>
      <sz val="9"/>
      <color rgb="FFFF0000"/>
      <name val="Times New Roman"/>
      <family val="1"/>
    </font>
    <font>
      <sz val="9"/>
      <color rgb="FF0000FF"/>
      <name val="Times New Roman"/>
      <family val="1"/>
    </font>
    <font>
      <sz val="12"/>
      <color rgb="FF0033CC"/>
      <name val="Times New Roman"/>
      <family val="1"/>
    </font>
    <font>
      <b/>
      <sz val="9"/>
      <color rgb="FF0000FF"/>
      <name val="Times New Roman"/>
      <family val="1"/>
    </font>
    <font>
      <b/>
      <sz val="12"/>
      <color rgb="FF000000"/>
      <name val="Times New Roman"/>
      <family val="1"/>
    </font>
    <font>
      <b/>
      <sz val="12"/>
      <color theme="1"/>
      <name val="Times New Roman"/>
      <family val="1"/>
    </font>
    <font>
      <b/>
      <sz val="14"/>
      <color rgb="FF000000"/>
      <name val="Times New Roman"/>
      <family val="1"/>
    </font>
    <font>
      <b/>
      <sz val="14"/>
      <color theme="1"/>
      <name val="Times New Roman"/>
      <family val="1"/>
    </font>
    <font>
      <b/>
      <sz val="8"/>
      <name val="Calibri"/>
      <family val="2"/>
    </font>
  </fonts>
  <fills count="59">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19"/>
        <bgColor indexed="64"/>
      </patternFill>
    </fill>
    <fill>
      <patternFill patternType="solid">
        <fgColor indexed="54"/>
        <bgColor indexed="64"/>
      </patternFill>
    </fill>
    <fill>
      <patternFill patternType="solid">
        <fgColor indexed="13"/>
        <bgColor indexed="64"/>
      </patternFill>
    </fill>
  </fills>
  <borders count="46">
    <border>
      <left/>
      <right/>
      <top/>
      <bottom/>
      <diagonal/>
    </border>
    <border>
      <left style="thin"/>
      <right style="thin"/>
      <top style="thin"/>
      <bottom style="thin"/>
    </border>
    <border>
      <left/>
      <right/>
      <top/>
      <bottom style="hair"/>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thin"/>
    </border>
    <border>
      <left/>
      <right/>
      <top/>
      <bottom style="thick">
        <color indexed="49"/>
      </bottom>
    </border>
    <border>
      <left/>
      <right/>
      <top/>
      <bottom style="thick">
        <color indexed="22"/>
      </bottom>
    </border>
    <border>
      <left/>
      <right/>
      <top/>
      <bottom style="medium">
        <color indexed="49"/>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style="medium"/>
      <bottom style="medium"/>
    </border>
    <border>
      <left/>
      <right/>
      <top style="thin"/>
      <bottom style="thin"/>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hair"/>
      <bottom style="hair"/>
    </border>
    <border>
      <left style="thin"/>
      <right style="thin"/>
      <top/>
      <bottom/>
    </border>
    <border>
      <left style="thin"/>
      <right/>
      <top style="thin"/>
      <bottom style="thin"/>
    </border>
    <border>
      <left>
        <color indexed="63"/>
      </left>
      <right>
        <color indexed="63"/>
      </right>
      <top style="thin">
        <color theme="4"/>
      </top>
      <bottom style="double">
        <color theme="4"/>
      </bottom>
    </border>
    <border>
      <left/>
      <right/>
      <top style="thin"/>
      <bottom style="double"/>
    </border>
    <border>
      <left/>
      <right/>
      <top style="thin">
        <color indexed="49"/>
      </top>
      <bottom style="double">
        <color indexed="49"/>
      </bottom>
    </border>
    <border>
      <left/>
      <right/>
      <top/>
      <bottom style="thin"/>
    </border>
    <border>
      <left style="thin"/>
      <right style="thin"/>
      <top style="thin"/>
      <bottom/>
    </border>
    <border>
      <left style="thin"/>
      <right style="thin"/>
      <top/>
      <bottom style="hair"/>
    </border>
    <border>
      <left style="thin"/>
      <right style="thin"/>
      <top style="hair"/>
      <bottom style="hair"/>
    </border>
    <border>
      <left style="thin"/>
      <right style="thin"/>
      <top style="hair"/>
      <bottom/>
    </border>
    <border>
      <left style="thin"/>
      <right style="thin"/>
      <top style="hair"/>
      <bottom style="thin"/>
    </border>
    <border>
      <left style="thin"/>
      <right/>
      <top style="thin"/>
      <bottom/>
    </border>
    <border>
      <left style="thin"/>
      <right/>
      <top/>
      <bottom/>
    </border>
    <border>
      <left/>
      <right style="thin"/>
      <top style="thin"/>
      <bottom style="thin"/>
    </border>
    <border>
      <left/>
      <right/>
      <top style="thin"/>
      <bottom/>
    </border>
    <border>
      <left style="thin"/>
      <right/>
      <top/>
      <bottom style="thin"/>
    </border>
    <border>
      <left/>
      <right style="thin"/>
      <top style="thin"/>
      <bottom/>
    </border>
    <border>
      <left/>
      <right style="thin"/>
      <top/>
      <bottom style="thin"/>
    </border>
    <border>
      <left/>
      <right style="thin"/>
      <top/>
      <bottom/>
    </border>
  </borders>
  <cellStyleXfs count="5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3" fontId="9" fillId="0" borderId="1">
      <alignment/>
      <protection/>
    </xf>
    <xf numFmtId="178" fontId="8" fillId="0" borderId="0" applyFont="0" applyFill="0" applyBorder="0" applyAlignment="0" applyProtection="0"/>
    <xf numFmtId="0" fontId="1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11" fillId="0" borderId="0" applyNumberFormat="0" applyFill="0" applyBorder="0" applyAlignment="0" applyProtection="0"/>
    <xf numFmtId="40" fontId="10" fillId="0" borderId="0" applyFont="0" applyFill="0" applyBorder="0" applyAlignment="0" applyProtection="0"/>
    <xf numFmtId="0" fontId="12" fillId="0" borderId="2">
      <alignment/>
      <protection/>
    </xf>
    <xf numFmtId="180" fontId="0"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68" fontId="14" fillId="0" borderId="0" applyFont="0" applyFill="0" applyBorder="0" applyAlignment="0" applyProtection="0"/>
    <xf numFmtId="0" fontId="1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6" fillId="0" borderId="0">
      <alignment/>
      <protection/>
    </xf>
    <xf numFmtId="0" fontId="11" fillId="0" borderId="0" applyNumberFormat="0" applyFill="0" applyBorder="0" applyAlignment="0" applyProtection="0"/>
    <xf numFmtId="0" fontId="17" fillId="0" borderId="0">
      <alignment/>
      <protection/>
    </xf>
    <xf numFmtId="0" fontId="18" fillId="0" borderId="0">
      <alignment/>
      <protection/>
    </xf>
    <xf numFmtId="0" fontId="17" fillId="0" borderId="0">
      <alignment/>
      <protection/>
    </xf>
    <xf numFmtId="0" fontId="17" fillId="0" borderId="0">
      <alignment/>
      <protection/>
    </xf>
    <xf numFmtId="0" fontId="19" fillId="0" borderId="0">
      <alignment/>
      <protection/>
    </xf>
    <xf numFmtId="0" fontId="19" fillId="0" borderId="0">
      <alignment/>
      <protection/>
    </xf>
    <xf numFmtId="0" fontId="19" fillId="0" borderId="0">
      <alignment/>
      <protection/>
    </xf>
    <xf numFmtId="0" fontId="11" fillId="0" borderId="0">
      <alignment/>
      <protection/>
    </xf>
    <xf numFmtId="3" fontId="9" fillId="0" borderId="1">
      <alignment/>
      <protection/>
    </xf>
    <xf numFmtId="3" fontId="9" fillId="0" borderId="1">
      <alignment/>
      <protection/>
    </xf>
    <xf numFmtId="0" fontId="20" fillId="2" borderId="0">
      <alignment/>
      <protection/>
    </xf>
    <xf numFmtId="9" fontId="0" fillId="0" borderId="0" applyFont="0" applyFill="0" applyBorder="0" applyAlignment="0" applyProtection="0"/>
    <xf numFmtId="0" fontId="21" fillId="2" borderId="0">
      <alignment/>
      <protection/>
    </xf>
    <xf numFmtId="0" fontId="8" fillId="0" borderId="0">
      <alignment/>
      <protection/>
    </xf>
    <xf numFmtId="0" fontId="128"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28"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28"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28"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28"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28"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2" fillId="2" borderId="0">
      <alignment/>
      <protection/>
    </xf>
    <xf numFmtId="0" fontId="23" fillId="0" borderId="0">
      <alignment wrapText="1"/>
      <protection/>
    </xf>
    <xf numFmtId="0" fontId="128"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28"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28"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28" fillId="2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28" fillId="22"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28" fillId="23"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24" fillId="0" borderId="0">
      <alignment/>
      <protection/>
    </xf>
    <xf numFmtId="0" fontId="24" fillId="0" borderId="0">
      <alignment/>
      <protection/>
    </xf>
    <xf numFmtId="0" fontId="129"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29" fillId="2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129" fillId="28"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129"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29"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29"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29"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29"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129" fillId="39"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29" fillId="4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129" fillId="4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129" fillId="43"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181" fontId="0" fillId="0" borderId="0" applyFont="0" applyFill="0" applyBorder="0" applyAlignment="0" applyProtection="0"/>
    <xf numFmtId="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0"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180" fontId="0" fillId="0" borderId="0" applyFont="0" applyFill="0" applyBorder="0" applyAlignment="0" applyProtection="0"/>
    <xf numFmtId="184" fontId="0" fillId="0" borderId="0" applyFont="0" applyFill="0" applyBorder="0" applyAlignment="0" applyProtection="0"/>
    <xf numFmtId="0" fontId="0" fillId="0" borderId="0" applyFont="0" applyFill="0" applyBorder="0" applyAlignment="0" applyProtection="0"/>
    <xf numFmtId="185" fontId="0" fillId="0" borderId="0" applyFont="0" applyFill="0" applyBorder="0" applyAlignment="0" applyProtection="0"/>
    <xf numFmtId="0" fontId="130" fillId="4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0" borderId="0">
      <alignment/>
      <protection/>
    </xf>
    <xf numFmtId="0" fontId="28" fillId="0" borderId="0">
      <alignment/>
      <protection/>
    </xf>
    <xf numFmtId="0" fontId="27" fillId="0" borderId="0">
      <alignment/>
      <protection/>
    </xf>
    <xf numFmtId="0" fontId="29" fillId="0" borderId="0">
      <alignment/>
      <protection/>
    </xf>
    <xf numFmtId="0" fontId="30" fillId="0" borderId="0" applyFill="0" applyBorder="0" applyAlignment="0">
      <protection/>
    </xf>
    <xf numFmtId="0" fontId="131" fillId="46" borderId="3" applyNumberFormat="0" applyAlignment="0" applyProtection="0"/>
    <xf numFmtId="0" fontId="31" fillId="2" borderId="4" applyNumberFormat="0" applyAlignment="0" applyProtection="0"/>
    <xf numFmtId="0" fontId="31" fillId="2" borderId="4" applyNumberFormat="0" applyAlignment="0" applyProtection="0"/>
    <xf numFmtId="0" fontId="32" fillId="0" borderId="0">
      <alignment/>
      <protection/>
    </xf>
    <xf numFmtId="175"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1" fontId="35"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6"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7" fontId="36"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9" fontId="11" fillId="0" borderId="0">
      <alignment/>
      <protection/>
    </xf>
    <xf numFmtId="0" fontId="132" fillId="47" borderId="5" applyNumberFormat="0" applyAlignment="0" applyProtection="0"/>
    <xf numFmtId="0" fontId="33" fillId="48" borderId="6" applyNumberFormat="0" applyAlignment="0" applyProtection="0"/>
    <xf numFmtId="0" fontId="33" fillId="48" borderId="6" applyNumberFormat="0" applyAlignment="0" applyProtection="0"/>
    <xf numFmtId="1" fontId="34" fillId="0" borderId="7" applyBorder="0">
      <alignment/>
      <protection/>
    </xf>
    <xf numFmtId="190" fontId="37" fillId="0" borderId="0">
      <alignment/>
      <protection locked="0"/>
    </xf>
    <xf numFmtId="191" fontId="0" fillId="0" borderId="0" applyFont="0" applyFill="0" applyBorder="0" applyAlignment="0" applyProtection="0"/>
    <xf numFmtId="192" fontId="0" fillId="0" borderId="0" applyFont="0" applyFill="0" applyBorder="0" applyAlignment="0" applyProtection="0"/>
    <xf numFmtId="193" fontId="11" fillId="0" borderId="0">
      <alignment/>
      <protection/>
    </xf>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0" fontId="41" fillId="49" borderId="11" applyNumberFormat="0" applyAlignment="0" applyProtection="0"/>
    <xf numFmtId="0" fontId="42" fillId="14" borderId="4" applyNumberFormat="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194" fontId="8" fillId="0" borderId="0" applyFont="0" applyFill="0" applyBorder="0" applyAlignment="0" applyProtection="0"/>
    <xf numFmtId="0" fontId="13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3" fontId="0" fillId="0" borderId="0" applyFont="0" applyBorder="0" applyAlignment="0">
      <protection/>
    </xf>
    <xf numFmtId="3" fontId="0" fillId="0" borderId="0" applyFont="0" applyBorder="0" applyAlignment="0">
      <protection/>
    </xf>
    <xf numFmtId="3" fontId="0" fillId="0" borderId="0" applyFont="0" applyBorder="0" applyAlignment="0">
      <protection/>
    </xf>
    <xf numFmtId="195" fontId="37" fillId="0" borderId="0">
      <alignment/>
      <protection locked="0"/>
    </xf>
    <xf numFmtId="0" fontId="134" fillId="0" borderId="0" applyNumberFormat="0" applyFill="0" applyBorder="0" applyAlignment="0" applyProtection="0"/>
    <xf numFmtId="0" fontId="0" fillId="50" borderId="12" applyNumberFormat="0" applyFont="0" applyAlignment="0" applyProtection="0"/>
    <xf numFmtId="0" fontId="0" fillId="50" borderId="12" applyNumberFormat="0" applyFont="0" applyAlignment="0" applyProtection="0"/>
    <xf numFmtId="0" fontId="0" fillId="50" borderId="12" applyNumberFormat="0" applyFont="0" applyAlignment="0" applyProtection="0"/>
    <xf numFmtId="0" fontId="135" fillId="51"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5" fillId="2" borderId="0" applyNumberFormat="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0" fontId="46" fillId="0" borderId="0">
      <alignment horizontal="left"/>
      <protection/>
    </xf>
    <xf numFmtId="0" fontId="47" fillId="0" borderId="13" applyNumberFormat="0" applyAlignment="0" applyProtection="0"/>
    <xf numFmtId="0" fontId="47" fillId="0" borderId="14">
      <alignment horizontal="left" vertical="center"/>
      <protection/>
    </xf>
    <xf numFmtId="0" fontId="136" fillId="0" borderId="15"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37" fillId="0" borderId="16"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38" fillId="0" borderId="17"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138" fillId="0" borderId="0" applyNumberFormat="0" applyFill="0" applyBorder="0" applyAlignment="0" applyProtection="0"/>
    <xf numFmtId="0" fontId="49" fillId="0" borderId="0" applyNumberFormat="0" applyFill="0" applyBorder="0" applyAlignment="0" applyProtection="0"/>
    <xf numFmtId="197" fontId="50" fillId="0" borderId="0">
      <alignment/>
      <protection locked="0"/>
    </xf>
    <xf numFmtId="197" fontId="50" fillId="0" borderId="0">
      <alignment/>
      <protection locked="0"/>
    </xf>
    <xf numFmtId="0" fontId="139" fillId="0" borderId="0" applyNumberFormat="0" applyFill="0" applyBorder="0" applyAlignment="0" applyProtection="0"/>
    <xf numFmtId="0" fontId="51" fillId="0" borderId="0" applyNumberFormat="0" applyFill="0" applyBorder="0" applyAlignment="0" applyProtection="0"/>
    <xf numFmtId="0" fontId="140" fillId="52" borderId="3" applyNumberFormat="0" applyAlignment="0" applyProtection="0"/>
    <xf numFmtId="0" fontId="45" fillId="50" borderId="1" applyNumberFormat="0" applyBorder="0" applyAlignment="0" applyProtection="0"/>
    <xf numFmtId="0" fontId="42" fillId="14" borderId="4" applyNumberFormat="0" applyAlignment="0" applyProtection="0"/>
    <xf numFmtId="0" fontId="42" fillId="14" borderId="4" applyNumberFormat="0" applyAlignment="0" applyProtection="0"/>
    <xf numFmtId="0" fontId="33" fillId="48"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141" fillId="0" borderId="19"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38" fontId="18" fillId="0" borderId="0" applyFont="0" applyFill="0" applyBorder="0" applyAlignment="0" applyProtection="0"/>
    <xf numFmtId="4" fontId="17"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21">
      <alignment/>
      <protection/>
    </xf>
    <xf numFmtId="198" fontId="8" fillId="0" borderId="22">
      <alignment/>
      <protection/>
    </xf>
    <xf numFmtId="199" fontId="18" fillId="0" borderId="0" applyFont="0" applyFill="0" applyBorder="0" applyAlignment="0" applyProtection="0"/>
    <xf numFmtId="200" fontId="55" fillId="0" borderId="0" applyFont="0" applyFill="0" applyBorder="0" applyAlignment="0" applyProtection="0"/>
    <xf numFmtId="0" fontId="0" fillId="0" borderId="0" applyNumberFormat="0" applyFont="0" applyFill="0" applyAlignment="0">
      <protection/>
    </xf>
    <xf numFmtId="0" fontId="0" fillId="0" borderId="0" applyNumberFormat="0" applyFont="0" applyFill="0" applyAlignment="0">
      <protection/>
    </xf>
    <xf numFmtId="0" fontId="0" fillId="0" borderId="0" applyNumberFormat="0" applyFont="0" applyFill="0" applyAlignment="0">
      <protection/>
    </xf>
    <xf numFmtId="0" fontId="142" fillId="53"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36" fillId="0" borderId="0">
      <alignment/>
      <protection/>
    </xf>
    <xf numFmtId="37" fontId="57" fillId="0" borderId="0">
      <alignment/>
      <protection/>
    </xf>
    <xf numFmtId="172" fontId="58" fillId="0" borderId="0">
      <alignment/>
      <protection/>
    </xf>
    <xf numFmtId="0" fontId="59" fillId="0" borderId="0">
      <alignment/>
      <protection/>
    </xf>
    <xf numFmtId="0" fontId="60" fillId="0" borderId="0">
      <alignment/>
      <protection/>
    </xf>
    <xf numFmtId="0" fontId="60"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1" fillId="0" borderId="0" applyNumberFormat="0" applyBorder="0" applyProtection="0">
      <alignment/>
    </xf>
    <xf numFmtId="0" fontId="6" fillId="0" borderId="0">
      <alignment/>
      <protection/>
    </xf>
    <xf numFmtId="0" fontId="6" fillId="0" borderId="0">
      <alignment/>
      <protection/>
    </xf>
    <xf numFmtId="0" fontId="6" fillId="0" borderId="0">
      <alignment/>
      <protection/>
    </xf>
    <xf numFmtId="0" fontId="61" fillId="0" borderId="0" applyNumberFormat="0" applyBorder="0" applyProtection="0">
      <alignment/>
    </xf>
    <xf numFmtId="0" fontId="128" fillId="0" borderId="0">
      <alignment/>
      <protection/>
    </xf>
    <xf numFmtId="0" fontId="61" fillId="0" borderId="0" applyNumberFormat="0" applyBorder="0" applyProtection="0">
      <alignment/>
    </xf>
    <xf numFmtId="0" fontId="61" fillId="0" borderId="0" applyNumberFormat="0" applyBorder="0" applyProtection="0">
      <alignment/>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128" fillId="0" borderId="0">
      <alignment/>
      <protection/>
    </xf>
    <xf numFmtId="0" fontId="0" fillId="0" borderId="0">
      <alignment/>
      <protection/>
    </xf>
    <xf numFmtId="0" fontId="0" fillId="0" borderId="0">
      <alignment/>
      <protection/>
    </xf>
    <xf numFmtId="0" fontId="0" fillId="0" borderId="0">
      <alignment/>
      <protection/>
    </xf>
    <xf numFmtId="0" fontId="61" fillId="0" borderId="0" applyNumberFormat="0" applyBorder="0" applyProtection="0">
      <alignment/>
    </xf>
    <xf numFmtId="0" fontId="143" fillId="0" borderId="0">
      <alignment/>
      <protection/>
    </xf>
    <xf numFmtId="0" fontId="11" fillId="0" borderId="0">
      <alignment/>
      <protection/>
    </xf>
    <xf numFmtId="0" fontId="62" fillId="0" borderId="0">
      <alignment/>
      <protection/>
    </xf>
    <xf numFmtId="0" fontId="62" fillId="0" borderId="0" applyProtection="0">
      <alignment/>
    </xf>
    <xf numFmtId="0" fontId="62" fillId="0" borderId="0" applyProtection="0">
      <alignment/>
    </xf>
    <xf numFmtId="0" fontId="62" fillId="0" borderId="0" applyProtection="0">
      <alignment/>
    </xf>
    <xf numFmtId="0" fontId="62" fillId="0" borderId="0" applyProtection="0">
      <alignment/>
    </xf>
    <xf numFmtId="0" fontId="62" fillId="0" borderId="0" applyProtection="0">
      <alignment/>
    </xf>
    <xf numFmtId="0" fontId="144" fillId="0" borderId="0">
      <alignment/>
      <protection/>
    </xf>
    <xf numFmtId="0" fontId="11"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128" fillId="0" borderId="0">
      <alignment/>
      <protection/>
    </xf>
    <xf numFmtId="0" fontId="128" fillId="0" borderId="0">
      <alignment/>
      <protection/>
    </xf>
    <xf numFmtId="0" fontId="62"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52" fillId="0" borderId="0">
      <alignment/>
      <protection/>
    </xf>
    <xf numFmtId="0" fontId="11" fillId="0" borderId="0">
      <alignment/>
      <protection/>
    </xf>
    <xf numFmtId="0" fontId="11" fillId="0" borderId="0">
      <alignment/>
      <protection/>
    </xf>
    <xf numFmtId="0" fontId="52" fillId="0" borderId="0">
      <alignment/>
      <protection/>
    </xf>
    <xf numFmtId="0" fontId="52" fillId="0" borderId="0">
      <alignment/>
      <protection/>
    </xf>
    <xf numFmtId="0" fontId="11" fillId="0" borderId="0">
      <alignment/>
      <protection/>
    </xf>
    <xf numFmtId="0" fontId="63" fillId="0" borderId="0" applyNumberFormat="0" applyFill="0" applyBorder="0" applyProtection="0">
      <alignment vertical="top"/>
    </xf>
    <xf numFmtId="0" fontId="8"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protection/>
    </xf>
    <xf numFmtId="0" fontId="17" fillId="49" borderId="0">
      <alignment/>
      <protection/>
    </xf>
    <xf numFmtId="0" fontId="0" fillId="55" borderId="23" applyNumberFormat="0" applyFont="0" applyAlignment="0" applyProtection="0"/>
    <xf numFmtId="0" fontId="0" fillId="50" borderId="12" applyNumberFormat="0" applyFont="0" applyAlignment="0" applyProtection="0"/>
    <xf numFmtId="0" fontId="0" fillId="50" borderId="12" applyNumberFormat="0" applyFont="0" applyAlignment="0" applyProtection="0"/>
    <xf numFmtId="0" fontId="0" fillId="50" borderId="12" applyNumberFormat="0" applyFont="0" applyAlignment="0" applyProtection="0"/>
    <xf numFmtId="0" fontId="0" fillId="50" borderId="12" applyNumberFormat="0" applyFont="0" applyAlignment="0" applyProtection="0"/>
    <xf numFmtId="0" fontId="0" fillId="50" borderId="12" applyNumberFormat="0" applyFont="0" applyAlignment="0" applyProtection="0"/>
    <xf numFmtId="0" fontId="0" fillId="50" borderId="12" applyNumberFormat="0" applyFont="0" applyAlignment="0" applyProtection="0"/>
    <xf numFmtId="174" fontId="0" fillId="0" borderId="0" applyFont="0" applyFill="0" applyBorder="0" applyAlignment="0" applyProtection="0"/>
    <xf numFmtId="173" fontId="0" fillId="0" borderId="0" applyFon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0" fillId="0" borderId="0" applyFont="0" applyFill="0" applyBorder="0" applyAlignment="0" applyProtection="0"/>
    <xf numFmtId="0" fontId="36" fillId="0" borderId="0">
      <alignment/>
      <protection/>
    </xf>
    <xf numFmtId="0" fontId="145" fillId="46" borderId="24" applyNumberFormat="0" applyAlignment="0" applyProtection="0"/>
    <xf numFmtId="0" fontId="41" fillId="2" borderId="11" applyNumberFormat="0" applyAlignment="0" applyProtection="0"/>
    <xf numFmtId="0" fontId="41" fillId="2" borderId="11" applyNumberFormat="0" applyAlignment="0" applyProtection="0"/>
    <xf numFmtId="0" fontId="53" fillId="0" borderId="20" applyNumberFormat="0" applyFill="0" applyAlignment="0" applyProtection="0"/>
    <xf numFmtId="9"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25" applyNumberFormat="0" applyBorder="0">
      <alignment/>
      <protection/>
    </xf>
    <xf numFmtId="0" fontId="8" fillId="0" borderId="0" applyNumberFormat="0" applyFill="0" applyBorder="0" applyAlignment="0" applyProtection="0"/>
    <xf numFmtId="3" fontId="65" fillId="0" borderId="26">
      <alignment horizontal="right" wrapText="1"/>
      <protection/>
    </xf>
    <xf numFmtId="0" fontId="25" fillId="32"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32" borderId="0" applyNumberFormat="0" applyBorder="0" applyAlignment="0" applyProtection="0"/>
    <xf numFmtId="0" fontId="25" fillId="44" borderId="0" applyNumberFormat="0" applyBorder="0" applyAlignment="0" applyProtection="0"/>
    <xf numFmtId="0" fontId="8" fillId="0" borderId="27">
      <alignment horizontal="center"/>
      <protection/>
    </xf>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0" fontId="54" fillId="0" borderId="0">
      <alignment/>
      <protection/>
    </xf>
    <xf numFmtId="202" fontId="8" fillId="0" borderId="28">
      <alignment horizontal="right" vertical="center"/>
      <protection/>
    </xf>
    <xf numFmtId="202" fontId="8" fillId="0" borderId="28">
      <alignment horizontal="right" vertical="center"/>
      <protection/>
    </xf>
    <xf numFmtId="0" fontId="66" fillId="0" borderId="0" applyNumberFormat="0" applyFill="0" applyBorder="0" applyAlignment="0" applyProtection="0"/>
    <xf numFmtId="0" fontId="31" fillId="49" borderId="4" applyNumberFormat="0" applyAlignment="0" applyProtection="0"/>
    <xf numFmtId="0" fontId="14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7" fillId="0" borderId="29" applyNumberFormat="0" applyFill="0" applyAlignment="0" applyProtection="0"/>
    <xf numFmtId="197" fontId="37" fillId="0" borderId="30">
      <alignment/>
      <protection locked="0"/>
    </xf>
    <xf numFmtId="197" fontId="37" fillId="0" borderId="30">
      <alignment/>
      <protection locked="0"/>
    </xf>
    <xf numFmtId="0" fontId="68" fillId="0" borderId="31" applyNumberFormat="0" applyFill="0" applyAlignment="0" applyProtection="0"/>
    <xf numFmtId="0" fontId="44" fillId="8" borderId="0" applyNumberFormat="0" applyBorder="0" applyAlignment="0" applyProtection="0"/>
    <xf numFmtId="0" fontId="69" fillId="0" borderId="0" applyBorder="0">
      <alignment vertical="top" wrapText="1"/>
      <protection/>
    </xf>
    <xf numFmtId="203" fontId="8" fillId="0" borderId="28">
      <alignment horizontal="center"/>
      <protection/>
    </xf>
    <xf numFmtId="0" fontId="64" fillId="0" borderId="0" applyNumberFormat="0" applyFill="0" applyBorder="0" applyAlignment="0" applyProtection="0"/>
    <xf numFmtId="0" fontId="11" fillId="0" borderId="0" applyNumberFormat="0" applyFill="0" applyBorder="0" applyAlignment="0" applyProtection="0"/>
    <xf numFmtId="0" fontId="56" fillId="54" borderId="0" applyNumberFormat="0" applyBorder="0" applyAlignment="0" applyProtection="0"/>
    <xf numFmtId="204" fontId="70" fillId="0" borderId="0" applyFont="0" applyFill="0" applyBorder="0" applyAlignment="0" applyProtection="0"/>
    <xf numFmtId="205" fontId="55" fillId="0" borderId="0" applyFont="0" applyFill="0" applyBorder="0" applyAlignment="0" applyProtection="0"/>
    <xf numFmtId="0" fontId="71" fillId="0" borderId="0" applyNumberFormat="0" applyFill="0" applyBorder="0" applyAlignment="0" applyProtection="0"/>
    <xf numFmtId="0" fontId="43" fillId="0" borderId="0" applyNumberFormat="0" applyFill="0" applyBorder="0" applyAlignment="0" applyProtection="0"/>
    <xf numFmtId="206" fontId="8" fillId="0" borderId="0">
      <alignment/>
      <protection/>
    </xf>
    <xf numFmtId="207" fontId="8" fillId="0" borderId="1">
      <alignment/>
      <protection/>
    </xf>
    <xf numFmtId="208" fontId="0" fillId="0" borderId="0" applyFont="0" applyFill="0" applyBorder="0" applyAlignment="0" applyProtection="0"/>
    <xf numFmtId="209" fontId="0" fillId="0" borderId="0" applyFont="0" applyFill="0" applyBorder="0" applyAlignment="0" applyProtection="0"/>
    <xf numFmtId="0" fontId="14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6" borderId="0" applyNumberFormat="0" applyBorder="0" applyAlignment="0" applyProtection="0"/>
    <xf numFmtId="0" fontId="73" fillId="0" borderId="0" applyNumberForma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74" fillId="0" borderId="0">
      <alignment/>
      <protection/>
    </xf>
    <xf numFmtId="0" fontId="0" fillId="0" borderId="0" applyFont="0" applyFill="0" applyBorder="0" applyAlignment="0" applyProtection="0"/>
    <xf numFmtId="0" fontId="0" fillId="0" borderId="0" applyFont="0" applyFill="0" applyBorder="0" applyAlignment="0" applyProtection="0"/>
    <xf numFmtId="0" fontId="60" fillId="0" borderId="0">
      <alignment vertical="center"/>
      <protection/>
    </xf>
    <xf numFmtId="40"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0" fontId="75" fillId="0" borderId="0">
      <alignment/>
      <protection/>
    </xf>
    <xf numFmtId="0" fontId="76" fillId="0" borderId="2">
      <alignment/>
      <protection/>
    </xf>
    <xf numFmtId="0" fontId="0" fillId="0" borderId="0" applyFont="0" applyFill="0" applyBorder="0" applyAlignment="0" applyProtection="0"/>
    <xf numFmtId="0" fontId="0" fillId="0" borderId="0" applyFont="0" applyFill="0" applyBorder="0" applyAlignment="0" applyProtection="0"/>
    <xf numFmtId="210" fontId="77" fillId="0" borderId="0" applyFont="0" applyFill="0" applyBorder="0" applyAlignment="0" applyProtection="0"/>
    <xf numFmtId="211" fontId="0" fillId="0" borderId="0" applyFont="0" applyFill="0" applyBorder="0" applyAlignment="0" applyProtection="0"/>
    <xf numFmtId="0" fontId="78" fillId="0" borderId="0">
      <alignment/>
      <protection/>
    </xf>
    <xf numFmtId="0" fontId="52" fillId="0" borderId="0">
      <alignment/>
      <protection/>
    </xf>
    <xf numFmtId="173" fontId="62" fillId="0" borderId="0" applyFont="0" applyFill="0" applyBorder="0" applyAlignment="0" applyProtection="0"/>
    <xf numFmtId="174" fontId="0" fillId="0" borderId="0" applyFont="0" applyFill="0" applyBorder="0" applyAlignment="0" applyProtection="0"/>
    <xf numFmtId="41" fontId="11" fillId="0" borderId="0" applyFont="0" applyFill="0" applyBorder="0" applyAlignment="0" applyProtection="0"/>
    <xf numFmtId="0" fontId="79" fillId="0" borderId="0">
      <alignment/>
      <protection/>
    </xf>
    <xf numFmtId="212" fontId="62" fillId="0" borderId="0" applyFont="0" applyFill="0" applyBorder="0" applyAlignment="0" applyProtection="0"/>
    <xf numFmtId="213" fontId="14" fillId="0" borderId="0" applyFont="0" applyFill="0" applyBorder="0" applyAlignment="0" applyProtection="0"/>
    <xf numFmtId="214" fontId="62" fillId="0" borderId="0" applyFont="0" applyFill="0" applyBorder="0" applyAlignment="0" applyProtection="0"/>
    <xf numFmtId="174" fontId="18" fillId="0" borderId="0" applyNumberFormat="0" applyFont="0" applyFill="0" applyBorder="0" applyAlignment="0" applyProtection="0"/>
  </cellStyleXfs>
  <cellXfs count="607">
    <xf numFmtId="0" fontId="0" fillId="0" borderId="0" xfId="0" applyAlignment="1">
      <alignment/>
    </xf>
    <xf numFmtId="0" fontId="2" fillId="0" borderId="0" xfId="0" applyFont="1" applyAlignment="1">
      <alignment/>
    </xf>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vertical="center"/>
    </xf>
    <xf numFmtId="0" fontId="5" fillId="0" borderId="0" xfId="0" applyFont="1" applyAlignment="1">
      <alignment/>
    </xf>
    <xf numFmtId="0" fontId="81" fillId="49" borderId="0" xfId="389" applyFont="1" applyFill="1" applyBorder="1" applyAlignment="1">
      <alignment vertical="center" wrapText="1"/>
      <protection/>
    </xf>
    <xf numFmtId="0" fontId="82" fillId="49" borderId="0" xfId="389" applyFont="1" applyFill="1" applyBorder="1" applyAlignment="1">
      <alignment vertical="center" wrapText="1"/>
      <protection/>
    </xf>
    <xf numFmtId="0" fontId="82" fillId="0" borderId="0" xfId="389" applyFont="1" applyFill="1" applyBorder="1" applyAlignment="1">
      <alignment vertical="center" wrapText="1"/>
      <protection/>
    </xf>
    <xf numFmtId="3" fontId="83" fillId="49" borderId="0" xfId="198" applyNumberFormat="1" applyFont="1" applyFill="1" applyBorder="1" applyAlignment="1">
      <alignment horizontal="right" vertical="center" wrapText="1"/>
    </xf>
    <xf numFmtId="0" fontId="84" fillId="0" borderId="32" xfId="389" applyFont="1" applyFill="1" applyBorder="1" applyAlignment="1">
      <alignment vertical="center" wrapText="1"/>
      <protection/>
    </xf>
    <xf numFmtId="0" fontId="84" fillId="49" borderId="32" xfId="389" applyFont="1" applyFill="1" applyBorder="1" applyAlignment="1">
      <alignment vertical="center" wrapText="1"/>
      <protection/>
    </xf>
    <xf numFmtId="0" fontId="84" fillId="49" borderId="32" xfId="389" applyFont="1" applyFill="1" applyBorder="1" applyAlignment="1">
      <alignment horizontal="center" vertical="center" wrapText="1"/>
      <protection/>
    </xf>
    <xf numFmtId="0" fontId="84" fillId="49" borderId="32" xfId="389" applyFont="1" applyFill="1" applyBorder="1" applyAlignment="1">
      <alignment horizontal="right" vertical="center" wrapText="1"/>
      <protection/>
    </xf>
    <xf numFmtId="0" fontId="81" fillId="49" borderId="0" xfId="389" applyFont="1" applyFill="1" applyBorder="1" applyAlignment="1">
      <alignment horizontal="center" vertical="center"/>
      <protection/>
    </xf>
    <xf numFmtId="0" fontId="87" fillId="49" borderId="0" xfId="389" applyFont="1" applyFill="1" applyBorder="1" applyAlignment="1">
      <alignment horizontal="center" vertical="center"/>
      <protection/>
    </xf>
    <xf numFmtId="0" fontId="87" fillId="0" borderId="0" xfId="389" applyFont="1" applyFill="1" applyBorder="1" applyAlignment="1">
      <alignment horizontal="center" vertical="center"/>
      <protection/>
    </xf>
    <xf numFmtId="3" fontId="60" fillId="49" borderId="33" xfId="457" applyNumberFormat="1" applyFont="1" applyFill="1" applyBorder="1" applyAlignment="1">
      <alignment horizontal="center" vertical="center" wrapText="1"/>
      <protection/>
    </xf>
    <xf numFmtId="3" fontId="60" fillId="0" borderId="1" xfId="389" applyNumberFormat="1" applyFont="1" applyFill="1" applyBorder="1" applyAlignment="1">
      <alignment horizontal="center" vertical="center" wrapText="1"/>
      <protection/>
    </xf>
    <xf numFmtId="3" fontId="60" fillId="49" borderId="1" xfId="389" applyNumberFormat="1" applyFont="1" applyFill="1" applyBorder="1" applyAlignment="1">
      <alignment horizontal="center" vertical="center" wrapText="1"/>
      <protection/>
    </xf>
    <xf numFmtId="0" fontId="81" fillId="49" borderId="0" xfId="389" applyFont="1" applyFill="1" applyBorder="1" applyAlignment="1">
      <alignment horizontal="center" vertical="center" wrapText="1"/>
      <protection/>
    </xf>
    <xf numFmtId="0" fontId="88" fillId="49" borderId="0" xfId="389" applyFont="1" applyFill="1" applyBorder="1" applyAlignment="1">
      <alignment horizontal="center" vertical="center" wrapText="1"/>
      <protection/>
    </xf>
    <xf numFmtId="0" fontId="88" fillId="0" borderId="0" xfId="389" applyFont="1" applyFill="1" applyBorder="1" applyAlignment="1">
      <alignment horizontal="center" vertical="center" wrapText="1"/>
      <protection/>
    </xf>
    <xf numFmtId="3" fontId="83" fillId="0" borderId="34" xfId="389" applyNumberFormat="1" applyFont="1" applyFill="1" applyBorder="1" applyAlignment="1">
      <alignment horizontal="center" vertical="center" wrapText="1"/>
      <protection/>
    </xf>
    <xf numFmtId="3" fontId="83" fillId="49" borderId="34" xfId="457" applyNumberFormat="1" applyFont="1" applyFill="1" applyBorder="1" applyAlignment="1">
      <alignment horizontal="center" vertical="center" wrapText="1"/>
      <protection/>
    </xf>
    <xf numFmtId="3" fontId="60" fillId="49" borderId="34" xfId="389" applyNumberFormat="1" applyFont="1" applyFill="1" applyBorder="1" applyAlignment="1">
      <alignment horizontal="center" vertical="center" wrapText="1"/>
      <protection/>
    </xf>
    <xf numFmtId="3" fontId="83" fillId="49" borderId="34" xfId="389" applyNumberFormat="1" applyFont="1" applyFill="1" applyBorder="1" applyAlignment="1">
      <alignment horizontal="center" vertical="top" wrapText="1"/>
      <protection/>
    </xf>
    <xf numFmtId="0" fontId="60" fillId="49" borderId="34" xfId="389" applyNumberFormat="1" applyFont="1" applyFill="1" applyBorder="1" applyAlignment="1">
      <alignment horizontal="center" vertical="center" wrapText="1"/>
      <protection/>
    </xf>
    <xf numFmtId="3" fontId="83" fillId="49" borderId="34" xfId="389" applyNumberFormat="1" applyFont="1" applyFill="1" applyBorder="1" applyAlignment="1">
      <alignment horizontal="center" vertical="center" wrapText="1"/>
      <protection/>
    </xf>
    <xf numFmtId="3" fontId="83" fillId="49" borderId="34" xfId="389" applyNumberFormat="1" applyFont="1" applyFill="1" applyBorder="1" applyAlignment="1">
      <alignment horizontal="right" vertical="center" wrapText="1"/>
      <protection/>
    </xf>
    <xf numFmtId="3" fontId="81" fillId="49" borderId="0" xfId="389" applyNumberFormat="1" applyFont="1" applyFill="1" applyBorder="1" applyAlignment="1">
      <alignment vertical="center" wrapText="1"/>
      <protection/>
    </xf>
    <xf numFmtId="3" fontId="87" fillId="49" borderId="0" xfId="389" applyNumberFormat="1" applyFont="1" applyFill="1" applyBorder="1" applyAlignment="1">
      <alignment vertical="top" wrapText="1"/>
      <protection/>
    </xf>
    <xf numFmtId="0" fontId="87" fillId="49" borderId="0" xfId="389" applyFont="1" applyFill="1" applyBorder="1" applyAlignment="1">
      <alignment vertical="top" wrapText="1"/>
      <protection/>
    </xf>
    <xf numFmtId="0" fontId="87" fillId="0" borderId="0" xfId="389" applyFont="1" applyFill="1" applyBorder="1" applyAlignment="1">
      <alignment vertical="top" wrapText="1"/>
      <protection/>
    </xf>
    <xf numFmtId="3" fontId="60" fillId="0" borderId="35" xfId="389" applyNumberFormat="1" applyFont="1" applyFill="1" applyBorder="1" applyAlignment="1">
      <alignment horizontal="center" vertical="center" wrapText="1"/>
      <protection/>
    </xf>
    <xf numFmtId="0" fontId="60" fillId="49" borderId="35" xfId="389" applyFont="1" applyFill="1" applyBorder="1" applyAlignment="1">
      <alignment horizontal="left" vertical="center" wrapText="1"/>
      <protection/>
    </xf>
    <xf numFmtId="3" fontId="60" fillId="49" borderId="35" xfId="389" applyNumberFormat="1" applyFont="1" applyFill="1" applyBorder="1" applyAlignment="1">
      <alignment horizontal="center" vertical="center" wrapText="1"/>
      <protection/>
    </xf>
    <xf numFmtId="3" fontId="60" fillId="49" borderId="35" xfId="389" applyNumberFormat="1" applyFont="1" applyFill="1" applyBorder="1" applyAlignment="1">
      <alignment horizontal="center" vertical="top" wrapText="1"/>
      <protection/>
    </xf>
    <xf numFmtId="0" fontId="60" fillId="49" borderId="35" xfId="389" applyNumberFormat="1" applyFont="1" applyFill="1" applyBorder="1" applyAlignment="1">
      <alignment horizontal="center" vertical="center" wrapText="1"/>
      <protection/>
    </xf>
    <xf numFmtId="0" fontId="60" fillId="49" borderId="35" xfId="389" applyFont="1" applyFill="1" applyBorder="1" applyAlignment="1">
      <alignment horizontal="center" vertical="center" wrapText="1"/>
      <protection/>
    </xf>
    <xf numFmtId="3" fontId="36" fillId="49" borderId="35" xfId="389" applyNumberFormat="1" applyFont="1" applyFill="1" applyBorder="1" applyAlignment="1">
      <alignment horizontal="center" vertical="center" wrapText="1"/>
      <protection/>
    </xf>
    <xf numFmtId="3" fontId="60" fillId="49" borderId="35" xfId="389" applyNumberFormat="1" applyFont="1" applyFill="1" applyBorder="1" applyAlignment="1">
      <alignment horizontal="right" vertical="center" wrapText="1"/>
      <protection/>
    </xf>
    <xf numFmtId="3" fontId="83" fillId="49" borderId="35" xfId="389" applyNumberFormat="1" applyFont="1" applyFill="1" applyBorder="1" applyAlignment="1">
      <alignment horizontal="right" vertical="center" wrapText="1"/>
      <protection/>
    </xf>
    <xf numFmtId="0" fontId="88" fillId="49" borderId="0" xfId="389" applyFont="1" applyFill="1" applyBorder="1" applyAlignment="1">
      <alignment vertical="top" wrapText="1"/>
      <protection/>
    </xf>
    <xf numFmtId="0" fontId="88" fillId="0" borderId="0" xfId="389" applyFont="1" applyFill="1" applyBorder="1" applyAlignment="1">
      <alignment vertical="top" wrapText="1"/>
      <protection/>
    </xf>
    <xf numFmtId="0" fontId="83" fillId="49" borderId="35" xfId="389" applyFont="1" applyFill="1" applyBorder="1" applyAlignment="1">
      <alignment horizontal="left" vertical="center" wrapText="1"/>
      <protection/>
    </xf>
    <xf numFmtId="3" fontId="83" fillId="0" borderId="35" xfId="389" applyNumberFormat="1" applyFont="1" applyFill="1" applyBorder="1" applyAlignment="1">
      <alignment horizontal="center" vertical="center" wrapText="1"/>
      <protection/>
    </xf>
    <xf numFmtId="3" fontId="83" fillId="49" borderId="35" xfId="389" applyNumberFormat="1" applyFont="1" applyFill="1" applyBorder="1" applyAlignment="1">
      <alignment horizontal="center" vertical="center" wrapText="1"/>
      <protection/>
    </xf>
    <xf numFmtId="3" fontId="83" fillId="49" borderId="35" xfId="389" applyNumberFormat="1" applyFont="1" applyFill="1" applyBorder="1" applyAlignment="1">
      <alignment horizontal="center" vertical="top" wrapText="1"/>
      <protection/>
    </xf>
    <xf numFmtId="0" fontId="83" fillId="49" borderId="35" xfId="389" applyNumberFormat="1" applyFont="1" applyFill="1" applyBorder="1" applyAlignment="1">
      <alignment horizontal="center" vertical="center" wrapText="1"/>
      <protection/>
    </xf>
    <xf numFmtId="0" fontId="83" fillId="49" borderId="35" xfId="389" applyFont="1" applyFill="1" applyBorder="1" applyAlignment="1">
      <alignment horizontal="center" vertical="center" wrapText="1"/>
      <protection/>
    </xf>
    <xf numFmtId="3" fontId="85" fillId="49" borderId="35" xfId="389" applyNumberFormat="1" applyFont="1" applyFill="1" applyBorder="1" applyAlignment="1">
      <alignment horizontal="center" vertical="center" wrapText="1"/>
      <protection/>
    </xf>
    <xf numFmtId="0" fontId="86" fillId="49" borderId="0" xfId="389" applyFont="1" applyFill="1" applyBorder="1" applyAlignment="1">
      <alignment vertical="center" wrapText="1"/>
      <protection/>
    </xf>
    <xf numFmtId="0" fontId="60" fillId="49" borderId="35" xfId="196" applyNumberFormat="1" applyFont="1" applyFill="1" applyBorder="1" applyAlignment="1">
      <alignment horizontal="right" vertical="center" wrapText="1"/>
    </xf>
    <xf numFmtId="0" fontId="60" fillId="49" borderId="35" xfId="389" applyNumberFormat="1" applyFont="1" applyFill="1" applyBorder="1" applyAlignment="1">
      <alignment horizontal="right" vertical="center" wrapText="1"/>
      <protection/>
    </xf>
    <xf numFmtId="3" fontId="60" fillId="0" borderId="35" xfId="389" applyNumberFormat="1" applyFont="1" applyFill="1" applyBorder="1" applyAlignment="1">
      <alignment horizontal="right" vertical="center" wrapText="1"/>
      <protection/>
    </xf>
    <xf numFmtId="0" fontId="2" fillId="49" borderId="35" xfId="0" applyFont="1" applyFill="1" applyBorder="1" applyAlignment="1">
      <alignment horizontal="left" vertical="center" wrapText="1"/>
    </xf>
    <xf numFmtId="3" fontId="83" fillId="49" borderId="35" xfId="389" applyNumberFormat="1" applyFont="1" applyFill="1" applyBorder="1" applyAlignment="1">
      <alignment vertical="center" wrapText="1"/>
      <protection/>
    </xf>
    <xf numFmtId="3" fontId="60" fillId="0" borderId="35" xfId="389" applyNumberFormat="1" applyFont="1" applyFill="1" applyBorder="1" applyAlignment="1">
      <alignment vertical="center" wrapText="1"/>
      <protection/>
    </xf>
    <xf numFmtId="3" fontId="86" fillId="49" borderId="35" xfId="389" applyNumberFormat="1" applyFont="1" applyFill="1" applyBorder="1" applyAlignment="1">
      <alignment horizontal="center" vertical="top" wrapText="1"/>
      <protection/>
    </xf>
    <xf numFmtId="3" fontId="83" fillId="49" borderId="35" xfId="389" applyNumberFormat="1" applyFont="1" applyFill="1" applyBorder="1" applyAlignment="1">
      <alignment horizontal="left" vertical="center" wrapText="1"/>
      <protection/>
    </xf>
    <xf numFmtId="0" fontId="83" fillId="49" borderId="35" xfId="389" applyNumberFormat="1" applyFont="1" applyFill="1" applyBorder="1" applyAlignment="1">
      <alignment horizontal="center" vertical="top" wrapText="1"/>
      <protection/>
    </xf>
    <xf numFmtId="3" fontId="83" fillId="49" borderId="35" xfId="389" applyNumberFormat="1" applyFont="1" applyFill="1" applyBorder="1" applyAlignment="1">
      <alignment vertical="top" wrapText="1"/>
      <protection/>
    </xf>
    <xf numFmtId="215" fontId="60" fillId="49" borderId="35" xfId="198" applyNumberFormat="1" applyFont="1" applyFill="1" applyBorder="1" applyAlignment="1">
      <alignment horizontal="right" vertical="center" wrapText="1"/>
    </xf>
    <xf numFmtId="215" fontId="83" fillId="49" borderId="35" xfId="198" applyNumberFormat="1" applyFont="1" applyFill="1" applyBorder="1" applyAlignment="1">
      <alignment horizontal="right" vertical="center" wrapText="1"/>
    </xf>
    <xf numFmtId="0" fontId="86" fillId="49" borderId="35" xfId="389" applyFont="1" applyFill="1" applyBorder="1" applyAlignment="1">
      <alignment horizontal="left" vertical="center" wrapText="1"/>
      <protection/>
    </xf>
    <xf numFmtId="3" fontId="85" fillId="49" borderId="35" xfId="389" applyNumberFormat="1" applyFont="1" applyFill="1" applyBorder="1" applyAlignment="1">
      <alignment horizontal="center" vertical="top" wrapText="1"/>
      <protection/>
    </xf>
    <xf numFmtId="3" fontId="60" fillId="0" borderId="34" xfId="389" applyNumberFormat="1" applyFont="1" applyFill="1" applyBorder="1" applyAlignment="1">
      <alignment horizontal="right" vertical="center" wrapText="1"/>
      <protection/>
    </xf>
    <xf numFmtId="0" fontId="85" fillId="49" borderId="35" xfId="389" applyFont="1" applyFill="1" applyBorder="1" applyAlignment="1">
      <alignment horizontal="center" vertical="center" wrapText="1"/>
      <protection/>
    </xf>
    <xf numFmtId="0" fontId="83" fillId="49" borderId="35" xfId="389" applyFont="1" applyFill="1" applyBorder="1" applyAlignment="1">
      <alignment vertical="center" wrapText="1"/>
      <protection/>
    </xf>
    <xf numFmtId="3" fontId="81" fillId="49" borderId="35" xfId="389" applyNumberFormat="1" applyFont="1" applyFill="1" applyBorder="1" applyAlignment="1">
      <alignment horizontal="center" vertical="center" wrapText="1"/>
      <protection/>
    </xf>
    <xf numFmtId="3" fontId="89" fillId="49" borderId="35" xfId="388" applyNumberFormat="1" applyFont="1" applyFill="1" applyBorder="1" applyAlignment="1">
      <alignment horizontal="left" vertical="center" wrapText="1"/>
      <protection/>
    </xf>
    <xf numFmtId="0" fontId="83" fillId="0" borderId="35" xfId="389" applyFont="1" applyFill="1" applyBorder="1" applyAlignment="1">
      <alignment horizontal="center" vertical="center" wrapText="1"/>
      <protection/>
    </xf>
    <xf numFmtId="215" fontId="83" fillId="49" borderId="35" xfId="389" applyNumberFormat="1" applyFont="1" applyFill="1" applyBorder="1" applyAlignment="1">
      <alignment horizontal="right" vertical="center" wrapText="1"/>
      <protection/>
    </xf>
    <xf numFmtId="3" fontId="86" fillId="49" borderId="0" xfId="389" applyNumberFormat="1" applyFont="1" applyFill="1" applyBorder="1" applyAlignment="1">
      <alignment vertical="center" wrapText="1"/>
      <protection/>
    </xf>
    <xf numFmtId="0" fontId="83" fillId="49" borderId="35" xfId="389" applyFont="1" applyFill="1" applyBorder="1" applyAlignment="1">
      <alignment horizontal="right" vertical="center" wrapText="1"/>
      <protection/>
    </xf>
    <xf numFmtId="0" fontId="83" fillId="0" borderId="35" xfId="389" applyFont="1" applyFill="1" applyBorder="1" applyAlignment="1">
      <alignment horizontal="right" vertical="center" wrapText="1"/>
      <protection/>
    </xf>
    <xf numFmtId="3" fontId="81" fillId="49" borderId="34" xfId="389" applyNumberFormat="1" applyFont="1" applyFill="1" applyBorder="1" applyAlignment="1">
      <alignment horizontal="center" vertical="center" wrapText="1"/>
      <protection/>
    </xf>
    <xf numFmtId="0" fontId="84" fillId="49" borderId="0" xfId="389" applyFont="1" applyFill="1" applyBorder="1" applyAlignment="1">
      <alignment vertical="top" wrapText="1"/>
      <protection/>
    </xf>
    <xf numFmtId="0" fontId="84" fillId="0" borderId="0" xfId="389" applyFont="1" applyFill="1" applyBorder="1" applyAlignment="1">
      <alignment vertical="top" wrapText="1"/>
      <protection/>
    </xf>
    <xf numFmtId="3" fontId="60" fillId="49" borderId="36" xfId="389" applyNumberFormat="1" applyFont="1" applyFill="1" applyBorder="1" applyAlignment="1">
      <alignment horizontal="center" vertical="center" wrapText="1"/>
      <protection/>
    </xf>
    <xf numFmtId="0" fontId="83" fillId="0" borderId="36" xfId="389" applyFont="1" applyFill="1" applyBorder="1">
      <alignment/>
      <protection/>
    </xf>
    <xf numFmtId="0" fontId="83" fillId="49" borderId="36" xfId="389" applyFont="1" applyFill="1" applyBorder="1">
      <alignment/>
      <protection/>
    </xf>
    <xf numFmtId="0" fontId="83" fillId="49" borderId="36" xfId="389" applyFont="1" applyFill="1" applyBorder="1" applyAlignment="1">
      <alignment horizontal="center"/>
      <protection/>
    </xf>
    <xf numFmtId="0" fontId="83" fillId="49" borderId="36" xfId="389" applyFont="1" applyFill="1" applyBorder="1" applyAlignment="1">
      <alignment horizontal="right"/>
      <protection/>
    </xf>
    <xf numFmtId="0" fontId="83" fillId="49" borderId="35" xfId="389" applyFont="1" applyFill="1" applyBorder="1" applyAlignment="1">
      <alignment horizontal="center"/>
      <protection/>
    </xf>
    <xf numFmtId="0" fontId="83" fillId="0" borderId="1" xfId="389" applyFont="1" applyFill="1" applyBorder="1">
      <alignment/>
      <protection/>
    </xf>
    <xf numFmtId="0" fontId="83" fillId="49" borderId="1" xfId="389" applyFont="1" applyFill="1" applyBorder="1">
      <alignment/>
      <protection/>
    </xf>
    <xf numFmtId="0" fontId="83" fillId="49" borderId="1" xfId="389" applyFont="1" applyFill="1" applyBorder="1" applyAlignment="1">
      <alignment horizontal="center"/>
      <protection/>
    </xf>
    <xf numFmtId="0" fontId="83" fillId="49" borderId="1" xfId="389" applyFont="1" applyFill="1" applyBorder="1" applyAlignment="1">
      <alignment horizontal="right"/>
      <protection/>
    </xf>
    <xf numFmtId="37" fontId="83" fillId="49" borderId="37" xfId="196" applyNumberFormat="1" applyFont="1" applyFill="1" applyBorder="1" applyAlignment="1">
      <alignment horizontal="right"/>
    </xf>
    <xf numFmtId="3" fontId="83" fillId="49" borderId="1" xfId="389" applyNumberFormat="1" applyFont="1" applyFill="1" applyBorder="1" applyAlignment="1">
      <alignment horizontal="right"/>
      <protection/>
    </xf>
    <xf numFmtId="0" fontId="83" fillId="49" borderId="0" xfId="389" applyFont="1" applyFill="1" applyBorder="1" applyAlignment="1">
      <alignment horizontal="right"/>
      <protection/>
    </xf>
    <xf numFmtId="0" fontId="83" fillId="0" borderId="0" xfId="389" applyFont="1" applyFill="1" applyBorder="1">
      <alignment/>
      <protection/>
    </xf>
    <xf numFmtId="0" fontId="83" fillId="49" borderId="0" xfId="389" applyFont="1" applyFill="1" applyBorder="1">
      <alignment/>
      <protection/>
    </xf>
    <xf numFmtId="0" fontId="83" fillId="49" borderId="0" xfId="389" applyFont="1" applyFill="1" applyBorder="1" applyAlignment="1">
      <alignment horizontal="center"/>
      <protection/>
    </xf>
    <xf numFmtId="3" fontId="83" fillId="49" borderId="0" xfId="389" applyNumberFormat="1" applyFont="1" applyFill="1" applyBorder="1" applyAlignment="1">
      <alignment horizontal="right"/>
      <protection/>
    </xf>
    <xf numFmtId="0" fontId="17" fillId="0" borderId="0" xfId="389" applyFont="1" applyFill="1" applyBorder="1">
      <alignment/>
      <protection/>
    </xf>
    <xf numFmtId="0" fontId="17" fillId="49" borderId="0" xfId="389" applyFont="1" applyFill="1" applyBorder="1">
      <alignment/>
      <protection/>
    </xf>
    <xf numFmtId="0" fontId="17" fillId="49" borderId="0" xfId="389" applyFont="1" applyFill="1" applyBorder="1" applyAlignment="1">
      <alignment horizontal="center"/>
      <protection/>
    </xf>
    <xf numFmtId="0" fontId="17" fillId="49" borderId="0" xfId="389" applyFont="1" applyFill="1" applyBorder="1" applyAlignment="1">
      <alignment horizontal="right"/>
      <protection/>
    </xf>
    <xf numFmtId="0" fontId="32" fillId="49" borderId="0" xfId="389" applyFont="1" applyFill="1" applyBorder="1" applyAlignment="1">
      <alignment horizontal="center"/>
      <protection/>
    </xf>
    <xf numFmtId="0" fontId="81" fillId="49" borderId="0" xfId="389" applyFont="1" applyFill="1" applyBorder="1" applyAlignment="1">
      <alignment vertical="center"/>
      <protection/>
    </xf>
    <xf numFmtId="0" fontId="82" fillId="49" borderId="0" xfId="389" applyFont="1" applyFill="1" applyBorder="1">
      <alignment/>
      <protection/>
    </xf>
    <xf numFmtId="0" fontId="82" fillId="0" borderId="0" xfId="389" applyFont="1" applyFill="1" applyBorder="1">
      <alignment/>
      <protection/>
    </xf>
    <xf numFmtId="0" fontId="81" fillId="0" borderId="0" xfId="389" applyFont="1" applyFill="1" applyBorder="1" applyAlignment="1">
      <alignment vertical="center"/>
      <protection/>
    </xf>
    <xf numFmtId="0" fontId="82" fillId="0" borderId="0" xfId="389" applyFont="1" applyFill="1" applyBorder="1" applyAlignment="1">
      <alignment horizontal="center"/>
      <protection/>
    </xf>
    <xf numFmtId="0" fontId="82" fillId="49" borderId="0" xfId="389" applyFont="1" applyFill="1" applyBorder="1" applyAlignment="1">
      <alignment horizontal="center"/>
      <protection/>
    </xf>
    <xf numFmtId="0" fontId="82" fillId="49" borderId="0" xfId="389" applyNumberFormat="1" applyFont="1" applyFill="1" applyBorder="1" applyAlignment="1">
      <alignment horizontal="center"/>
      <protection/>
    </xf>
    <xf numFmtId="0" fontId="82" fillId="49" borderId="0" xfId="389" applyFont="1" applyFill="1" applyBorder="1" applyAlignment="1">
      <alignment horizontal="right"/>
      <protection/>
    </xf>
    <xf numFmtId="0" fontId="84" fillId="49" borderId="0" xfId="389" applyFont="1" applyFill="1" applyBorder="1" applyAlignment="1">
      <alignment horizontal="center"/>
      <protection/>
    </xf>
    <xf numFmtId="177" fontId="60" fillId="49" borderId="35" xfId="196" applyNumberFormat="1" applyFont="1" applyFill="1" applyBorder="1" applyAlignment="1">
      <alignment horizontal="right" vertical="center" wrapText="1"/>
    </xf>
    <xf numFmtId="0" fontId="81" fillId="49" borderId="35" xfId="389" applyFont="1" applyFill="1" applyBorder="1" applyAlignment="1">
      <alignment horizontal="left" vertical="center" wrapText="1"/>
      <protection/>
    </xf>
    <xf numFmtId="0" fontId="60" fillId="0" borderId="36" xfId="389" applyFont="1" applyFill="1" applyBorder="1" applyAlignment="1">
      <alignment horizontal="right" vertical="center" wrapText="1"/>
      <protection/>
    </xf>
    <xf numFmtId="0" fontId="82" fillId="49" borderId="0" xfId="389" applyFont="1" applyFill="1" applyBorder="1" applyAlignment="1">
      <alignment vertical="top" wrapText="1"/>
      <protection/>
    </xf>
    <xf numFmtId="0" fontId="82" fillId="0" borderId="0" xfId="389" applyFont="1" applyFill="1" applyBorder="1" applyAlignment="1">
      <alignment vertical="top" wrapText="1"/>
      <protection/>
    </xf>
    <xf numFmtId="215" fontId="60" fillId="49" borderId="35" xfId="196" applyNumberFormat="1" applyFont="1" applyFill="1" applyBorder="1" applyAlignment="1">
      <alignment horizontal="right" vertical="center" wrapText="1"/>
    </xf>
    <xf numFmtId="0" fontId="84" fillId="49" borderId="32" xfId="389" applyNumberFormat="1" applyFont="1" applyFill="1" applyBorder="1" applyAlignment="1">
      <alignment vertical="center" wrapText="1"/>
      <protection/>
    </xf>
    <xf numFmtId="0" fontId="83" fillId="49" borderId="35" xfId="389" applyNumberFormat="1" applyFont="1" applyFill="1" applyBorder="1" applyAlignment="1">
      <alignment horizontal="left" vertical="center" wrapText="1"/>
      <protection/>
    </xf>
    <xf numFmtId="0" fontId="83" fillId="49" borderId="35" xfId="389" applyNumberFormat="1" applyFont="1" applyFill="1" applyBorder="1" applyAlignment="1">
      <alignment horizontal="right" vertical="center" wrapText="1"/>
      <protection/>
    </xf>
    <xf numFmtId="0" fontId="83" fillId="49" borderId="36" xfId="389" applyNumberFormat="1" applyFont="1" applyFill="1" applyBorder="1">
      <alignment/>
      <protection/>
    </xf>
    <xf numFmtId="0" fontId="83" fillId="49" borderId="1" xfId="389" applyNumberFormat="1" applyFont="1" applyFill="1" applyBorder="1">
      <alignment/>
      <protection/>
    </xf>
    <xf numFmtId="0" fontId="17" fillId="49" borderId="0" xfId="389" applyNumberFormat="1" applyFont="1" applyFill="1" applyBorder="1">
      <alignment/>
      <protection/>
    </xf>
    <xf numFmtId="3" fontId="60" fillId="49" borderId="36" xfId="389" applyNumberFormat="1" applyFont="1" applyFill="1" applyBorder="1" applyAlignment="1">
      <alignment horizontal="right" vertical="center" wrapText="1"/>
      <protection/>
    </xf>
    <xf numFmtId="3" fontId="83" fillId="49" borderId="36" xfId="389" applyNumberFormat="1" applyFont="1" applyFill="1" applyBorder="1" applyAlignment="1">
      <alignment horizontal="right" vertical="center" wrapText="1"/>
      <protection/>
    </xf>
    <xf numFmtId="0" fontId="60" fillId="49" borderId="0" xfId="389" applyFont="1" applyFill="1" applyBorder="1" applyAlignment="1">
      <alignment vertical="center" wrapText="1"/>
      <protection/>
    </xf>
    <xf numFmtId="0" fontId="83" fillId="49" borderId="0" xfId="389" applyFont="1" applyFill="1" applyBorder="1" applyAlignment="1">
      <alignment horizontal="center" vertical="center"/>
      <protection/>
    </xf>
    <xf numFmtId="0" fontId="60" fillId="49" borderId="0" xfId="389" applyFont="1" applyFill="1" applyBorder="1" applyAlignment="1">
      <alignment horizontal="center" vertical="center" wrapText="1"/>
      <protection/>
    </xf>
    <xf numFmtId="0" fontId="83" fillId="49" borderId="0" xfId="389" applyFont="1" applyFill="1" applyBorder="1" applyAlignment="1">
      <alignment vertical="top" wrapText="1"/>
      <protection/>
    </xf>
    <xf numFmtId="0" fontId="60" fillId="49" borderId="0" xfId="389" applyFont="1" applyFill="1" applyBorder="1" applyAlignment="1">
      <alignment vertical="top" wrapText="1"/>
      <protection/>
    </xf>
    <xf numFmtId="3" fontId="60" fillId="49" borderId="0" xfId="389" applyNumberFormat="1" applyFont="1" applyFill="1" applyBorder="1" applyAlignment="1">
      <alignment vertical="center" wrapText="1"/>
      <protection/>
    </xf>
    <xf numFmtId="0" fontId="60" fillId="49" borderId="0" xfId="389" applyFont="1" applyFill="1" applyBorder="1">
      <alignment/>
      <protection/>
    </xf>
    <xf numFmtId="0" fontId="60" fillId="49" borderId="0" xfId="389" applyFont="1" applyFill="1" applyBorder="1" applyAlignment="1">
      <alignment vertical="center"/>
      <protection/>
    </xf>
    <xf numFmtId="3" fontId="60" fillId="49" borderId="0" xfId="389" applyNumberFormat="1" applyFont="1" applyFill="1" applyBorder="1" applyAlignment="1">
      <alignment vertical="top" wrapText="1"/>
      <protection/>
    </xf>
    <xf numFmtId="177" fontId="36" fillId="49" borderId="1" xfId="211" applyNumberFormat="1" applyFont="1" applyFill="1" applyBorder="1" applyAlignment="1">
      <alignment horizontal="center" vertical="center" wrapText="1"/>
    </xf>
    <xf numFmtId="3" fontId="92" fillId="49" borderId="0" xfId="389" applyNumberFormat="1" applyFont="1" applyFill="1" applyBorder="1" applyAlignment="1">
      <alignment vertical="top" wrapText="1"/>
      <protection/>
    </xf>
    <xf numFmtId="0" fontId="82" fillId="49" borderId="0" xfId="389" applyFont="1" applyFill="1" applyBorder="1" applyAlignment="1">
      <alignment horizontal="center" vertical="center" wrapText="1"/>
      <protection/>
    </xf>
    <xf numFmtId="215" fontId="60" fillId="49" borderId="35" xfId="198" applyNumberFormat="1" applyFont="1" applyFill="1" applyBorder="1" applyAlignment="1">
      <alignment horizontal="center" vertical="center" wrapText="1"/>
    </xf>
    <xf numFmtId="215" fontId="83" fillId="49" borderId="35" xfId="198" applyNumberFormat="1" applyFont="1" applyFill="1" applyBorder="1" applyAlignment="1">
      <alignment horizontal="center" vertical="center" wrapText="1"/>
    </xf>
    <xf numFmtId="215" fontId="83" fillId="49" borderId="35" xfId="389" applyNumberFormat="1" applyFont="1" applyFill="1" applyBorder="1" applyAlignment="1">
      <alignment horizontal="center" vertical="center" wrapText="1"/>
      <protection/>
    </xf>
    <xf numFmtId="3" fontId="81" fillId="49" borderId="0" xfId="389" applyNumberFormat="1" applyFont="1" applyFill="1" applyBorder="1" applyAlignment="1">
      <alignment horizontal="center" vertical="center" wrapText="1"/>
      <protection/>
    </xf>
    <xf numFmtId="177" fontId="93" fillId="49" borderId="0" xfId="196" applyNumberFormat="1" applyFont="1" applyFill="1" applyBorder="1" applyAlignment="1">
      <alignment vertical="top" wrapText="1"/>
    </xf>
    <xf numFmtId="0" fontId="2" fillId="0" borderId="0" xfId="0" applyFont="1" applyAlignment="1">
      <alignment vertical="center"/>
    </xf>
    <xf numFmtId="0" fontId="2" fillId="0" borderId="0" xfId="0" applyFont="1" applyAlignment="1" quotePrefix="1">
      <alignment/>
    </xf>
    <xf numFmtId="3" fontId="87" fillId="49" borderId="0" xfId="389" applyNumberFormat="1" applyFont="1" applyFill="1" applyBorder="1" applyAlignment="1">
      <alignment horizontal="center" vertical="center"/>
      <protection/>
    </xf>
    <xf numFmtId="0" fontId="3" fillId="0" borderId="0" xfId="0" applyFont="1" applyAlignment="1">
      <alignment/>
    </xf>
    <xf numFmtId="3" fontId="60" fillId="49" borderId="27" xfId="389" applyNumberFormat="1" applyFont="1" applyFill="1" applyBorder="1" applyAlignment="1">
      <alignment horizontal="center" vertical="center" wrapText="1"/>
      <protection/>
    </xf>
    <xf numFmtId="3" fontId="83" fillId="49" borderId="36" xfId="389" applyNumberFormat="1" applyFont="1" applyFill="1" applyBorder="1" applyAlignment="1">
      <alignment horizontal="center" vertical="center" wrapText="1"/>
      <protection/>
    </xf>
    <xf numFmtId="0" fontId="36" fillId="49" borderId="35" xfId="389" applyFont="1" applyFill="1" applyBorder="1" applyAlignment="1">
      <alignment horizontal="left" vertical="center" wrapText="1"/>
      <protection/>
    </xf>
    <xf numFmtId="3" fontId="36" fillId="49" borderId="35" xfId="389" applyNumberFormat="1" applyFont="1" applyFill="1" applyBorder="1" applyAlignment="1">
      <alignment horizontal="center" vertical="top" wrapText="1"/>
      <protection/>
    </xf>
    <xf numFmtId="0" fontId="60" fillId="49" borderId="35" xfId="389" applyFont="1" applyFill="1" applyBorder="1" applyAlignment="1">
      <alignment horizontal="right" vertical="center" wrapText="1"/>
      <protection/>
    </xf>
    <xf numFmtId="3" fontId="81" fillId="49" borderId="35" xfId="389" applyNumberFormat="1" applyFont="1" applyFill="1" applyBorder="1" applyAlignment="1">
      <alignment horizontal="center" vertical="top" wrapText="1"/>
      <protection/>
    </xf>
    <xf numFmtId="0" fontId="60" fillId="49" borderId="36" xfId="389" applyFont="1" applyFill="1" applyBorder="1" applyAlignment="1">
      <alignment horizontal="left" vertical="center" wrapText="1"/>
      <protection/>
    </xf>
    <xf numFmtId="0" fontId="83" fillId="49" borderId="34" xfId="389" applyFont="1" applyFill="1" applyBorder="1" applyAlignment="1">
      <alignment horizontal="left" vertical="center" wrapText="1"/>
      <protection/>
    </xf>
    <xf numFmtId="0" fontId="83" fillId="49" borderId="36" xfId="389" applyFont="1" applyFill="1" applyBorder="1" applyAlignment="1">
      <alignment horizontal="left" vertical="center" wrapText="1"/>
      <protection/>
    </xf>
    <xf numFmtId="3" fontId="60" fillId="49" borderId="35" xfId="389" applyNumberFormat="1" applyFont="1" applyFill="1" applyBorder="1" applyAlignment="1">
      <alignment horizontal="left" vertical="center" wrapText="1"/>
      <protection/>
    </xf>
    <xf numFmtId="3" fontId="81" fillId="49" borderId="35" xfId="457" applyNumberFormat="1" applyFont="1" applyFill="1" applyBorder="1" applyAlignment="1">
      <alignment horizontal="left" vertical="center" wrapText="1"/>
      <protection/>
    </xf>
    <xf numFmtId="3" fontId="83" fillId="49" borderId="36" xfId="389" applyNumberFormat="1" applyFont="1" applyFill="1" applyBorder="1" applyAlignment="1">
      <alignment horizontal="left" vertical="center" wrapText="1"/>
      <protection/>
    </xf>
    <xf numFmtId="3" fontId="60" fillId="49" borderId="36" xfId="389" applyNumberFormat="1" applyFont="1" applyFill="1" applyBorder="1" applyAlignment="1">
      <alignment horizontal="left" vertical="center" wrapText="1"/>
      <protection/>
    </xf>
    <xf numFmtId="3" fontId="83" fillId="49" borderId="0" xfId="198" applyNumberFormat="1" applyFont="1" applyFill="1" applyBorder="1" applyAlignment="1">
      <alignment horizontal="center" vertical="center" wrapText="1"/>
    </xf>
    <xf numFmtId="0" fontId="36" fillId="49" borderId="35" xfId="211" applyNumberFormat="1" applyFont="1" applyFill="1" applyBorder="1" applyAlignment="1">
      <alignment horizontal="center" vertical="center"/>
    </xf>
    <xf numFmtId="3" fontId="60" fillId="49" borderId="35" xfId="389" applyNumberFormat="1" applyFont="1" applyFill="1" applyBorder="1" applyAlignment="1">
      <alignment vertical="center" wrapText="1"/>
      <protection/>
    </xf>
    <xf numFmtId="3" fontId="60" fillId="49" borderId="34" xfId="389" applyNumberFormat="1" applyFont="1" applyFill="1" applyBorder="1" applyAlignment="1">
      <alignment horizontal="right" vertical="center" wrapText="1"/>
      <protection/>
    </xf>
    <xf numFmtId="37" fontId="83" fillId="49" borderId="1" xfId="196" applyNumberFormat="1" applyFont="1" applyFill="1" applyBorder="1" applyAlignment="1">
      <alignment horizontal="right"/>
    </xf>
    <xf numFmtId="0" fontId="94" fillId="49" borderId="0" xfId="389" applyFont="1" applyFill="1" applyBorder="1" applyAlignment="1">
      <alignment horizontal="center"/>
      <protection/>
    </xf>
    <xf numFmtId="0" fontId="94" fillId="49" borderId="0" xfId="389" applyFont="1" applyFill="1" applyBorder="1">
      <alignment/>
      <protection/>
    </xf>
    <xf numFmtId="0" fontId="94" fillId="49" borderId="0" xfId="389" applyNumberFormat="1" applyFont="1" applyFill="1" applyBorder="1">
      <alignment/>
      <protection/>
    </xf>
    <xf numFmtId="0" fontId="94" fillId="49" borderId="0" xfId="389" applyFont="1" applyFill="1" applyBorder="1" applyAlignment="1">
      <alignment horizontal="right"/>
      <protection/>
    </xf>
    <xf numFmtId="0" fontId="60" fillId="0" borderId="35" xfId="389" applyFont="1" applyFill="1" applyBorder="1" applyAlignment="1">
      <alignment horizontal="center" vertical="center" wrapText="1"/>
      <protection/>
    </xf>
    <xf numFmtId="3" fontId="36" fillId="0" borderId="35" xfId="389" applyNumberFormat="1" applyFont="1" applyFill="1" applyBorder="1" applyAlignment="1">
      <alignment horizontal="center" vertical="center" wrapText="1"/>
      <protection/>
    </xf>
    <xf numFmtId="0" fontId="60" fillId="0" borderId="35" xfId="389" applyNumberFormat="1" applyFont="1" applyFill="1" applyBorder="1" applyAlignment="1">
      <alignment horizontal="center" vertical="center" wrapText="1"/>
      <protection/>
    </xf>
    <xf numFmtId="3" fontId="81" fillId="0" borderId="35" xfId="389" applyNumberFormat="1" applyFont="1" applyFill="1" applyBorder="1" applyAlignment="1">
      <alignment horizontal="center" vertical="center" wrapText="1"/>
      <protection/>
    </xf>
    <xf numFmtId="3" fontId="83" fillId="0" borderId="35" xfId="389" applyNumberFormat="1" applyFont="1" applyFill="1" applyBorder="1" applyAlignment="1">
      <alignment horizontal="right" vertical="center" wrapText="1"/>
      <protection/>
    </xf>
    <xf numFmtId="3" fontId="81" fillId="0" borderId="0" xfId="389" applyNumberFormat="1" applyFont="1" applyFill="1" applyBorder="1" applyAlignment="1">
      <alignment vertical="center" wrapText="1"/>
      <protection/>
    </xf>
    <xf numFmtId="0" fontId="81" fillId="0" borderId="35" xfId="389" applyFont="1" applyFill="1" applyBorder="1" applyAlignment="1">
      <alignment horizontal="left" vertical="center" wrapText="1"/>
      <protection/>
    </xf>
    <xf numFmtId="3" fontId="86" fillId="49" borderId="35" xfId="457" applyNumberFormat="1" applyFont="1" applyFill="1" applyBorder="1" applyAlignment="1">
      <alignment horizontal="left" vertical="center" wrapText="1"/>
      <protection/>
    </xf>
    <xf numFmtId="0" fontId="98" fillId="49" borderId="0" xfId="389" applyFont="1" applyFill="1" applyBorder="1" applyAlignment="1">
      <alignment vertical="center"/>
      <protection/>
    </xf>
    <xf numFmtId="0" fontId="98" fillId="49" borderId="0" xfId="389" applyFont="1" applyFill="1" applyBorder="1">
      <alignment/>
      <protection/>
    </xf>
    <xf numFmtId="0" fontId="98" fillId="0" borderId="0" xfId="389" applyFont="1" applyFill="1" applyBorder="1">
      <alignment/>
      <protection/>
    </xf>
    <xf numFmtId="0" fontId="98" fillId="0" borderId="0" xfId="389" applyFont="1" applyFill="1" applyBorder="1" applyAlignment="1">
      <alignment vertical="center"/>
      <protection/>
    </xf>
    <xf numFmtId="0" fontId="81" fillId="0" borderId="34" xfId="389" applyFont="1" applyFill="1" applyBorder="1" applyAlignment="1">
      <alignment horizontal="left" vertical="center" wrapText="1"/>
      <protection/>
    </xf>
    <xf numFmtId="0" fontId="60" fillId="0" borderId="34" xfId="389" applyFont="1" applyFill="1" applyBorder="1" applyAlignment="1">
      <alignment horizontal="center" vertical="center" wrapText="1"/>
      <protection/>
    </xf>
    <xf numFmtId="3" fontId="60" fillId="0" borderId="34" xfId="389" applyNumberFormat="1" applyFont="1" applyFill="1" applyBorder="1" applyAlignment="1">
      <alignment horizontal="center" vertical="center" wrapText="1"/>
      <protection/>
    </xf>
    <xf numFmtId="3" fontId="36" fillId="0" borderId="34" xfId="389" applyNumberFormat="1" applyFont="1" applyFill="1" applyBorder="1" applyAlignment="1">
      <alignment horizontal="center" vertical="center" wrapText="1"/>
      <protection/>
    </xf>
    <xf numFmtId="0" fontId="60" fillId="0" borderId="34" xfId="389" applyNumberFormat="1" applyFont="1" applyFill="1" applyBorder="1" applyAlignment="1">
      <alignment horizontal="center" vertical="center" wrapText="1"/>
      <protection/>
    </xf>
    <xf numFmtId="3" fontId="81" fillId="0" borderId="34" xfId="389" applyNumberFormat="1" applyFont="1" applyFill="1" applyBorder="1" applyAlignment="1">
      <alignment horizontal="center" vertical="center" wrapText="1"/>
      <protection/>
    </xf>
    <xf numFmtId="3" fontId="83" fillId="0" borderId="34" xfId="389" applyNumberFormat="1" applyFont="1" applyFill="1" applyBorder="1" applyAlignment="1">
      <alignment horizontal="right" vertical="center" wrapText="1"/>
      <protection/>
    </xf>
    <xf numFmtId="0" fontId="97" fillId="49" borderId="1" xfId="389" applyFont="1" applyFill="1" applyBorder="1" applyAlignment="1">
      <alignment vertical="center"/>
      <protection/>
    </xf>
    <xf numFmtId="0" fontId="97" fillId="49" borderId="1" xfId="389" applyFont="1" applyFill="1" applyBorder="1" applyAlignment="1">
      <alignment horizontal="center" vertical="center"/>
      <protection/>
    </xf>
    <xf numFmtId="0" fontId="97" fillId="49" borderId="1" xfId="389" applyNumberFormat="1" applyFont="1" applyFill="1" applyBorder="1" applyAlignment="1">
      <alignment vertical="center"/>
      <protection/>
    </xf>
    <xf numFmtId="3" fontId="83" fillId="49" borderId="1" xfId="389" applyNumberFormat="1" applyFont="1" applyFill="1" applyBorder="1" applyAlignment="1">
      <alignment horizontal="right" vertical="center"/>
      <protection/>
    </xf>
    <xf numFmtId="0" fontId="36" fillId="49" borderId="27" xfId="389" applyFont="1" applyFill="1" applyBorder="1" applyAlignment="1">
      <alignment horizontal="left" vertical="center" wrapText="1"/>
      <protection/>
    </xf>
    <xf numFmtId="0" fontId="60" fillId="49" borderId="34" xfId="389" applyFont="1" applyFill="1" applyBorder="1" applyAlignment="1">
      <alignment horizontal="center" vertical="center" wrapText="1"/>
      <protection/>
    </xf>
    <xf numFmtId="3" fontId="36" fillId="49" borderId="34" xfId="389" applyNumberFormat="1" applyFont="1" applyFill="1" applyBorder="1" applyAlignment="1">
      <alignment horizontal="center" vertical="center" wrapText="1"/>
      <protection/>
    </xf>
    <xf numFmtId="3" fontId="98" fillId="49" borderId="1" xfId="389" applyNumberFormat="1" applyFont="1" applyFill="1" applyBorder="1" applyAlignment="1">
      <alignment horizontal="right"/>
      <protection/>
    </xf>
    <xf numFmtId="3" fontId="60" fillId="49" borderId="34" xfId="389" applyNumberFormat="1" applyFont="1" applyFill="1" applyBorder="1" applyAlignment="1">
      <alignment vertical="center" wrapText="1"/>
      <protection/>
    </xf>
    <xf numFmtId="0" fontId="60" fillId="49" borderId="1" xfId="389" applyFont="1" applyFill="1" applyBorder="1">
      <alignment/>
      <protection/>
    </xf>
    <xf numFmtId="0" fontId="60" fillId="49" borderId="1" xfId="389" applyFont="1" applyFill="1" applyBorder="1" applyAlignment="1">
      <alignment horizontal="center"/>
      <protection/>
    </xf>
    <xf numFmtId="0" fontId="60" fillId="49" borderId="1" xfId="389" applyNumberFormat="1" applyFont="1" applyFill="1" applyBorder="1">
      <alignment/>
      <protection/>
    </xf>
    <xf numFmtId="0" fontId="60" fillId="49" borderId="1" xfId="389" applyFont="1" applyFill="1" applyBorder="1" applyAlignment="1">
      <alignment horizontal="right"/>
      <protection/>
    </xf>
    <xf numFmtId="3" fontId="60" fillId="49" borderId="1" xfId="389" applyNumberFormat="1" applyFont="1" applyFill="1" applyBorder="1" applyAlignment="1">
      <alignment horizontal="right"/>
      <protection/>
    </xf>
    <xf numFmtId="0" fontId="60" fillId="49" borderId="27" xfId="389" applyFont="1" applyFill="1" applyBorder="1" applyAlignment="1">
      <alignment horizontal="center" vertical="center" wrapText="1"/>
      <protection/>
    </xf>
    <xf numFmtId="3" fontId="36" fillId="49" borderId="27" xfId="389" applyNumberFormat="1" applyFont="1" applyFill="1" applyBorder="1" applyAlignment="1">
      <alignment horizontal="center" vertical="center" wrapText="1"/>
      <protection/>
    </xf>
    <xf numFmtId="0" fontId="60" fillId="49" borderId="27" xfId="389" applyNumberFormat="1" applyFont="1" applyFill="1" applyBorder="1" applyAlignment="1">
      <alignment horizontal="center" vertical="center" wrapText="1"/>
      <protection/>
    </xf>
    <xf numFmtId="3" fontId="81" fillId="49" borderId="27" xfId="389" applyNumberFormat="1" applyFont="1" applyFill="1" applyBorder="1" applyAlignment="1">
      <alignment horizontal="center" vertical="center" wrapText="1"/>
      <protection/>
    </xf>
    <xf numFmtId="3" fontId="60" fillId="49" borderId="27" xfId="389" applyNumberFormat="1" applyFont="1" applyFill="1" applyBorder="1" applyAlignment="1">
      <alignment horizontal="right" vertical="center" wrapText="1"/>
      <protection/>
    </xf>
    <xf numFmtId="3" fontId="83" fillId="49" borderId="27" xfId="389" applyNumberFormat="1" applyFont="1" applyFill="1" applyBorder="1" applyAlignment="1">
      <alignment horizontal="right" vertical="center" wrapText="1"/>
      <protection/>
    </xf>
    <xf numFmtId="0" fontId="83" fillId="49" borderId="14" xfId="389" applyFont="1" applyFill="1" applyBorder="1">
      <alignment/>
      <protection/>
    </xf>
    <xf numFmtId="0" fontId="83" fillId="49" borderId="14" xfId="389" applyFont="1" applyFill="1" applyBorder="1" applyAlignment="1">
      <alignment horizontal="center"/>
      <protection/>
    </xf>
    <xf numFmtId="0" fontId="83" fillId="49" borderId="14" xfId="389" applyNumberFormat="1" applyFont="1" applyFill="1" applyBorder="1">
      <alignment/>
      <protection/>
    </xf>
    <xf numFmtId="0" fontId="83" fillId="49" borderId="14" xfId="389" applyFont="1" applyFill="1" applyBorder="1" applyAlignment="1">
      <alignment horizontal="right"/>
      <protection/>
    </xf>
    <xf numFmtId="3" fontId="83" fillId="49" borderId="14" xfId="389" applyNumberFormat="1" applyFont="1" applyFill="1" applyBorder="1" applyAlignment="1">
      <alignment horizontal="right"/>
      <protection/>
    </xf>
    <xf numFmtId="3" fontId="60" fillId="49" borderId="35" xfId="389" applyNumberFormat="1" applyFont="1" applyFill="1" applyBorder="1" applyAlignment="1" quotePrefix="1">
      <alignment horizontal="center" vertical="center" wrapText="1"/>
      <protection/>
    </xf>
    <xf numFmtId="3" fontId="100" fillId="0" borderId="35" xfId="389" applyNumberFormat="1" applyFont="1" applyFill="1" applyBorder="1" applyAlignment="1">
      <alignment horizontal="center" vertical="center" wrapText="1"/>
      <protection/>
    </xf>
    <xf numFmtId="0" fontId="100" fillId="0" borderId="35" xfId="389" applyFont="1" applyFill="1" applyBorder="1" applyAlignment="1">
      <alignment horizontal="left" vertical="center" wrapText="1"/>
      <protection/>
    </xf>
    <xf numFmtId="0" fontId="100" fillId="0" borderId="35" xfId="389" applyFont="1" applyFill="1" applyBorder="1" applyAlignment="1">
      <alignment horizontal="center" vertical="center" wrapText="1"/>
      <protection/>
    </xf>
    <xf numFmtId="0" fontId="100" fillId="0" borderId="35" xfId="389" applyNumberFormat="1" applyFont="1" applyFill="1" applyBorder="1" applyAlignment="1">
      <alignment horizontal="center" vertical="center" wrapText="1"/>
      <protection/>
    </xf>
    <xf numFmtId="3" fontId="100" fillId="0" borderId="35" xfId="389" applyNumberFormat="1" applyFont="1" applyFill="1" applyBorder="1" applyAlignment="1">
      <alignment horizontal="right" vertical="center" wrapText="1"/>
      <protection/>
    </xf>
    <xf numFmtId="3" fontId="101" fillId="0" borderId="0" xfId="389" applyNumberFormat="1" applyFont="1" applyFill="1" applyBorder="1" applyAlignment="1">
      <alignment vertical="top" wrapText="1"/>
      <protection/>
    </xf>
    <xf numFmtId="0" fontId="102" fillId="0" borderId="0" xfId="389" applyFont="1" applyFill="1" applyBorder="1" applyAlignment="1">
      <alignment vertical="top" wrapText="1"/>
      <protection/>
    </xf>
    <xf numFmtId="3" fontId="36" fillId="49" borderId="36" xfId="389" applyNumberFormat="1" applyFont="1" applyFill="1" applyBorder="1" applyAlignment="1">
      <alignment horizontal="center" vertical="center" wrapText="1"/>
      <protection/>
    </xf>
    <xf numFmtId="3" fontId="2" fillId="49" borderId="36" xfId="0" applyNumberFormat="1" applyFont="1" applyFill="1" applyBorder="1" applyAlignment="1">
      <alignment horizontal="left" vertical="center" wrapText="1"/>
    </xf>
    <xf numFmtId="0" fontId="60" fillId="49" borderId="36" xfId="389" applyNumberFormat="1" applyFont="1" applyFill="1" applyBorder="1" applyAlignment="1">
      <alignment horizontal="right" vertical="center" wrapText="1"/>
      <protection/>
    </xf>
    <xf numFmtId="0" fontId="83" fillId="49" borderId="34" xfId="389" applyFont="1" applyFill="1" applyBorder="1" applyAlignment="1">
      <alignment horizontal="center" vertical="center" wrapText="1"/>
      <protection/>
    </xf>
    <xf numFmtId="0" fontId="83" fillId="0" borderId="36" xfId="389" applyFont="1" applyFill="1" applyBorder="1" applyAlignment="1">
      <alignment horizontal="right" vertical="center" wrapText="1"/>
      <protection/>
    </xf>
    <xf numFmtId="0" fontId="83" fillId="49" borderId="36" xfId="389" applyFont="1" applyFill="1" applyBorder="1" applyAlignment="1">
      <alignment horizontal="center" vertical="center" wrapText="1"/>
      <protection/>
    </xf>
    <xf numFmtId="0" fontId="85" fillId="49" borderId="36" xfId="389" applyFont="1" applyFill="1" applyBorder="1" applyAlignment="1">
      <alignment horizontal="center" vertical="center" wrapText="1"/>
      <protection/>
    </xf>
    <xf numFmtId="0" fontId="83" fillId="49" borderId="36" xfId="389" applyNumberFormat="1" applyFont="1" applyFill="1" applyBorder="1" applyAlignment="1">
      <alignment horizontal="left" vertical="center" wrapText="1"/>
      <protection/>
    </xf>
    <xf numFmtId="3" fontId="83" fillId="49" borderId="36" xfId="389" applyNumberFormat="1" applyFont="1" applyFill="1" applyBorder="1" applyAlignment="1">
      <alignment vertical="center" wrapText="1"/>
      <protection/>
    </xf>
    <xf numFmtId="3" fontId="100" fillId="0" borderId="0" xfId="389" applyNumberFormat="1" applyFont="1" applyFill="1" applyBorder="1" applyAlignment="1">
      <alignment vertical="top" wrapText="1"/>
      <protection/>
    </xf>
    <xf numFmtId="0" fontId="100" fillId="49" borderId="35" xfId="389" applyFont="1" applyFill="1" applyBorder="1" applyAlignment="1">
      <alignment horizontal="center" vertical="center" wrapText="1"/>
      <protection/>
    </xf>
    <xf numFmtId="3" fontId="100" fillId="49" borderId="35" xfId="389" applyNumberFormat="1" applyFont="1" applyFill="1" applyBorder="1" applyAlignment="1">
      <alignment horizontal="center" vertical="center" wrapText="1"/>
      <protection/>
    </xf>
    <xf numFmtId="3" fontId="103" fillId="49" borderId="35" xfId="389" applyNumberFormat="1" applyFont="1" applyFill="1" applyBorder="1" applyAlignment="1">
      <alignment horizontal="center" vertical="center" wrapText="1"/>
      <protection/>
    </xf>
    <xf numFmtId="0" fontId="100" fillId="49" borderId="35" xfId="389" applyNumberFormat="1" applyFont="1" applyFill="1" applyBorder="1" applyAlignment="1">
      <alignment horizontal="center" vertical="center" wrapText="1"/>
      <protection/>
    </xf>
    <xf numFmtId="3" fontId="100" fillId="49" borderId="35" xfId="389" applyNumberFormat="1" applyFont="1" applyFill="1" applyBorder="1" applyAlignment="1">
      <alignment horizontal="right" vertical="center" wrapText="1"/>
      <protection/>
    </xf>
    <xf numFmtId="3" fontId="104" fillId="49" borderId="35" xfId="389" applyNumberFormat="1" applyFont="1" applyFill="1" applyBorder="1" applyAlignment="1">
      <alignment horizontal="right" vertical="center" wrapText="1"/>
      <protection/>
    </xf>
    <xf numFmtId="0" fontId="102" fillId="49" borderId="0" xfId="389" applyFont="1" applyFill="1" applyBorder="1" applyAlignment="1">
      <alignment vertical="top" wrapText="1"/>
      <protection/>
    </xf>
    <xf numFmtId="0" fontId="105" fillId="49" borderId="0" xfId="389" applyFont="1" applyFill="1" applyBorder="1" applyAlignment="1">
      <alignment vertical="top" wrapText="1"/>
      <protection/>
    </xf>
    <xf numFmtId="0" fontId="105" fillId="0" borderId="0" xfId="389" applyFont="1" applyFill="1" applyBorder="1" applyAlignment="1">
      <alignment vertical="top" wrapText="1"/>
      <protection/>
    </xf>
    <xf numFmtId="0" fontId="83" fillId="49" borderId="36" xfId="389" applyNumberFormat="1" applyFont="1" applyFill="1" applyBorder="1" applyAlignment="1">
      <alignment horizontal="center" vertical="center" wrapText="1"/>
      <protection/>
    </xf>
    <xf numFmtId="3" fontId="106" fillId="0" borderId="35" xfId="389" applyNumberFormat="1" applyFont="1" applyFill="1" applyBorder="1" applyAlignment="1">
      <alignment horizontal="center" vertical="center" wrapText="1"/>
      <protection/>
    </xf>
    <xf numFmtId="0" fontId="100" fillId="49" borderId="35" xfId="389" applyNumberFormat="1" applyFont="1" applyFill="1" applyBorder="1" applyAlignment="1">
      <alignment horizontal="right" vertical="center" wrapText="1"/>
      <protection/>
    </xf>
    <xf numFmtId="3" fontId="100" fillId="0" borderId="35" xfId="389" applyNumberFormat="1" applyFont="1" applyFill="1" applyBorder="1" applyAlignment="1">
      <alignment vertical="center" wrapText="1"/>
      <protection/>
    </xf>
    <xf numFmtId="3" fontId="100" fillId="49" borderId="0" xfId="389" applyNumberFormat="1" applyFont="1" applyFill="1" applyBorder="1" applyAlignment="1">
      <alignment vertical="top" wrapText="1"/>
      <protection/>
    </xf>
    <xf numFmtId="3" fontId="101" fillId="49" borderId="0" xfId="389" applyNumberFormat="1" applyFont="1" applyFill="1" applyBorder="1" applyAlignment="1">
      <alignment vertical="top" wrapText="1"/>
      <protection/>
    </xf>
    <xf numFmtId="0" fontId="100" fillId="49" borderId="35" xfId="389" applyFont="1" applyFill="1" applyBorder="1" applyAlignment="1">
      <alignment horizontal="left" vertical="center" wrapText="1"/>
      <protection/>
    </xf>
    <xf numFmtId="0" fontId="100" fillId="49" borderId="35" xfId="389" applyFont="1" applyFill="1" applyBorder="1" applyAlignment="1">
      <alignment horizontal="right" vertical="center" wrapText="1"/>
      <protection/>
    </xf>
    <xf numFmtId="3" fontId="107" fillId="49" borderId="35" xfId="389" applyNumberFormat="1" applyFont="1" applyFill="1" applyBorder="1" applyAlignment="1">
      <alignment horizontal="center" vertical="top" wrapText="1"/>
      <protection/>
    </xf>
    <xf numFmtId="177" fontId="103" fillId="49" borderId="27" xfId="211" applyNumberFormat="1" applyFont="1" applyFill="1" applyBorder="1" applyAlignment="1">
      <alignment horizontal="center" vertical="center" wrapText="1"/>
    </xf>
    <xf numFmtId="3" fontId="100" fillId="49" borderId="35" xfId="388" applyNumberFormat="1" applyFont="1" applyFill="1" applyBorder="1" applyAlignment="1">
      <alignment horizontal="left" vertical="center" wrapText="1"/>
      <protection/>
    </xf>
    <xf numFmtId="0" fontId="100" fillId="0" borderId="35" xfId="457" applyNumberFormat="1" applyFont="1" applyFill="1" applyBorder="1" applyAlignment="1">
      <alignment horizontal="center" vertical="center" wrapText="1"/>
      <protection/>
    </xf>
    <xf numFmtId="3" fontId="100" fillId="0" borderId="35" xfId="388" applyNumberFormat="1" applyFont="1" applyFill="1" applyBorder="1" applyAlignment="1">
      <alignment horizontal="center" vertical="center" wrapText="1"/>
      <protection/>
    </xf>
    <xf numFmtId="3" fontId="100" fillId="49" borderId="34" xfId="389" applyNumberFormat="1" applyFont="1" applyFill="1" applyBorder="1" applyAlignment="1">
      <alignment horizontal="center" vertical="center" wrapText="1"/>
      <protection/>
    </xf>
    <xf numFmtId="3" fontId="100" fillId="0" borderId="35" xfId="388" applyNumberFormat="1" applyFont="1" applyFill="1" applyBorder="1" applyAlignment="1">
      <alignment horizontal="right" vertical="center" wrapText="1"/>
      <protection/>
    </xf>
    <xf numFmtId="3" fontId="100" fillId="49" borderId="36" xfId="389" applyNumberFormat="1" applyFont="1" applyFill="1" applyBorder="1" applyAlignment="1">
      <alignment horizontal="center" vertical="center" wrapText="1"/>
      <protection/>
    </xf>
    <xf numFmtId="37" fontId="83" fillId="49" borderId="7" xfId="196" applyNumberFormat="1" applyFont="1" applyFill="1" applyBorder="1" applyAlignment="1">
      <alignment horizontal="right"/>
    </xf>
    <xf numFmtId="3" fontId="85" fillId="49" borderId="36" xfId="389" applyNumberFormat="1" applyFont="1" applyFill="1" applyBorder="1" applyAlignment="1">
      <alignment horizontal="center" vertical="center" wrapText="1"/>
      <protection/>
    </xf>
    <xf numFmtId="3" fontId="83" fillId="0" borderId="35" xfId="389" applyNumberFormat="1" applyFont="1" applyFill="1" applyBorder="1" applyAlignment="1">
      <alignment horizontal="center" vertical="center" wrapText="1"/>
      <protection/>
    </xf>
    <xf numFmtId="3" fontId="83" fillId="49" borderId="35" xfId="389" applyNumberFormat="1" applyFont="1" applyFill="1" applyBorder="1" applyAlignment="1">
      <alignment horizontal="center" vertical="top" wrapText="1"/>
      <protection/>
    </xf>
    <xf numFmtId="3" fontId="83" fillId="49" borderId="35" xfId="389" applyNumberFormat="1" applyFont="1" applyFill="1" applyBorder="1" applyAlignment="1">
      <alignment horizontal="center" vertical="center" wrapText="1"/>
      <protection/>
    </xf>
    <xf numFmtId="3" fontId="85" fillId="49" borderId="35" xfId="389" applyNumberFormat="1" applyFont="1" applyFill="1" applyBorder="1" applyAlignment="1">
      <alignment horizontal="center" vertical="center" wrapText="1"/>
      <protection/>
    </xf>
    <xf numFmtId="0" fontId="83" fillId="49" borderId="35" xfId="389" applyNumberFormat="1" applyFont="1" applyFill="1" applyBorder="1" applyAlignment="1">
      <alignment horizontal="center" vertical="top" wrapText="1"/>
      <protection/>
    </xf>
    <xf numFmtId="3" fontId="83" fillId="49" borderId="35" xfId="389" applyNumberFormat="1" applyFont="1" applyFill="1" applyBorder="1" applyAlignment="1">
      <alignment vertical="top" wrapText="1"/>
      <protection/>
    </xf>
    <xf numFmtId="215" fontId="83" fillId="49" borderId="35" xfId="198" applyNumberFormat="1" applyFont="1" applyFill="1" applyBorder="1" applyAlignment="1">
      <alignment horizontal="right" vertical="center" wrapText="1"/>
    </xf>
    <xf numFmtId="215" fontId="83" fillId="49" borderId="35" xfId="198" applyNumberFormat="1" applyFont="1" applyFill="1" applyBorder="1" applyAlignment="1">
      <alignment horizontal="center" vertical="center" wrapText="1"/>
    </xf>
    <xf numFmtId="3" fontId="86" fillId="49" borderId="0" xfId="389" applyNumberFormat="1" applyFont="1" applyFill="1" applyBorder="1" applyAlignment="1">
      <alignment vertical="center" wrapText="1"/>
      <protection/>
    </xf>
    <xf numFmtId="0" fontId="87" fillId="49" borderId="0" xfId="389" applyFont="1" applyFill="1" applyBorder="1" applyAlignment="1">
      <alignment vertical="top" wrapText="1"/>
      <protection/>
    </xf>
    <xf numFmtId="0" fontId="87" fillId="0" borderId="0" xfId="389" applyFont="1" applyFill="1" applyBorder="1" applyAlignment="1">
      <alignment vertical="top" wrapText="1"/>
      <protection/>
    </xf>
    <xf numFmtId="0" fontId="83" fillId="49" borderId="35" xfId="389" applyFont="1" applyFill="1" applyBorder="1" applyAlignment="1">
      <alignment horizontal="left" vertical="center" wrapText="1"/>
      <protection/>
    </xf>
    <xf numFmtId="0" fontId="60" fillId="49" borderId="35" xfId="389" applyFont="1" applyFill="1" applyBorder="1" applyAlignment="1">
      <alignment horizontal="left" vertical="center" wrapText="1"/>
      <protection/>
    </xf>
    <xf numFmtId="0" fontId="108" fillId="49" borderId="0" xfId="389" applyFont="1" applyFill="1" applyBorder="1" applyAlignment="1">
      <alignment vertical="top" wrapText="1"/>
      <protection/>
    </xf>
    <xf numFmtId="0" fontId="108" fillId="0" borderId="0" xfId="389" applyFont="1" applyFill="1" applyBorder="1" applyAlignment="1">
      <alignment vertical="top" wrapText="1"/>
      <protection/>
    </xf>
    <xf numFmtId="3" fontId="100" fillId="49" borderId="35" xfId="388" applyNumberFormat="1" applyFont="1" applyFill="1" applyBorder="1" applyAlignment="1">
      <alignment horizontal="right" vertical="center" wrapText="1"/>
      <protection/>
    </xf>
    <xf numFmtId="3" fontId="83" fillId="49" borderId="27" xfId="389" applyNumberFormat="1" applyFont="1" applyFill="1" applyBorder="1" applyAlignment="1">
      <alignment horizontal="center" vertical="center" wrapText="1"/>
      <protection/>
    </xf>
    <xf numFmtId="3" fontId="60" fillId="0" borderId="35" xfId="389" applyNumberFormat="1" applyFont="1" applyFill="1" applyBorder="1" applyAlignment="1">
      <alignment horizontal="left" vertical="center" wrapText="1"/>
      <protection/>
    </xf>
    <xf numFmtId="3" fontId="86" fillId="49" borderId="35" xfId="389" applyNumberFormat="1" applyFont="1" applyFill="1" applyBorder="1" applyAlignment="1">
      <alignment horizontal="center" vertical="center" wrapText="1"/>
      <protection/>
    </xf>
    <xf numFmtId="0" fontId="86" fillId="49" borderId="35" xfId="389" applyFont="1" applyFill="1" applyBorder="1" applyAlignment="1">
      <alignment horizontal="center" vertical="center" wrapText="1"/>
      <protection/>
    </xf>
    <xf numFmtId="0" fontId="86" fillId="49" borderId="35" xfId="389" applyNumberFormat="1" applyFont="1" applyFill="1" applyBorder="1" applyAlignment="1">
      <alignment horizontal="center" vertical="center" wrapText="1"/>
      <protection/>
    </xf>
    <xf numFmtId="3" fontId="86" fillId="49" borderId="35" xfId="389" applyNumberFormat="1" applyFont="1" applyFill="1" applyBorder="1" applyAlignment="1">
      <alignment horizontal="right" vertical="center" wrapText="1"/>
      <protection/>
    </xf>
    <xf numFmtId="3" fontId="81" fillId="49" borderId="0" xfId="389" applyNumberFormat="1" applyFont="1" applyFill="1" applyBorder="1" applyAlignment="1">
      <alignment vertical="top" wrapText="1"/>
      <protection/>
    </xf>
    <xf numFmtId="0" fontId="81" fillId="49" borderId="0" xfId="389" applyFont="1" applyFill="1" applyBorder="1" applyAlignment="1">
      <alignment vertical="top" wrapText="1"/>
      <protection/>
    </xf>
    <xf numFmtId="3" fontId="81" fillId="49" borderId="35" xfId="389" applyNumberFormat="1" applyFont="1" applyFill="1" applyBorder="1" applyAlignment="1">
      <alignment horizontal="right" vertical="center" wrapText="1"/>
      <protection/>
    </xf>
    <xf numFmtId="0" fontId="81" fillId="49" borderId="35" xfId="389" applyNumberFormat="1" applyFont="1" applyFill="1" applyBorder="1" applyAlignment="1">
      <alignment horizontal="right" vertical="center" wrapText="1"/>
      <protection/>
    </xf>
    <xf numFmtId="49" fontId="100" fillId="49" borderId="35" xfId="388" applyNumberFormat="1" applyFont="1" applyFill="1" applyBorder="1" applyAlignment="1">
      <alignment horizontal="center" vertical="center" wrapText="1"/>
      <protection/>
    </xf>
    <xf numFmtId="37" fontId="83" fillId="49" borderId="37" xfId="196" applyNumberFormat="1" applyFont="1" applyFill="1" applyBorder="1" applyAlignment="1">
      <alignment/>
    </xf>
    <xf numFmtId="37" fontId="83" fillId="49" borderId="7" xfId="196" applyNumberFormat="1" applyFont="1" applyFill="1" applyBorder="1" applyAlignment="1">
      <alignment/>
    </xf>
    <xf numFmtId="1" fontId="60" fillId="49" borderId="35" xfId="457" applyNumberFormat="1" applyFont="1" applyFill="1" applyBorder="1" applyAlignment="1">
      <alignment vertical="center" wrapText="1"/>
      <protection/>
    </xf>
    <xf numFmtId="3" fontId="36" fillId="0" borderId="36" xfId="0" applyNumberFormat="1" applyFont="1" applyBorder="1" applyAlignment="1">
      <alignment horizontal="center" vertical="center" wrapText="1"/>
    </xf>
    <xf numFmtId="1" fontId="36" fillId="49" borderId="35" xfId="457" applyNumberFormat="1" applyFont="1" applyFill="1" applyBorder="1" applyAlignment="1">
      <alignment vertical="center" wrapText="1"/>
      <protection/>
    </xf>
    <xf numFmtId="3" fontId="81" fillId="49" borderId="35" xfId="0" applyNumberFormat="1" applyFont="1" applyFill="1" applyBorder="1" applyAlignment="1">
      <alignment horizontal="left" vertical="center" wrapText="1"/>
    </xf>
    <xf numFmtId="3" fontId="81" fillId="0" borderId="35" xfId="0" applyNumberFormat="1" applyFont="1" applyFill="1" applyBorder="1" applyAlignment="1">
      <alignment horizontal="center" vertical="center" wrapText="1"/>
    </xf>
    <xf numFmtId="1" fontId="81" fillId="0" borderId="35" xfId="457" applyNumberFormat="1" applyFont="1" applyFill="1" applyBorder="1" applyAlignment="1">
      <alignment horizontal="center" vertical="center" wrapText="1"/>
      <protection/>
    </xf>
    <xf numFmtId="3" fontId="81" fillId="0" borderId="35" xfId="457" applyNumberFormat="1" applyFont="1" applyFill="1" applyBorder="1" applyAlignment="1">
      <alignment horizontal="right" vertical="center" wrapText="1" shrinkToFit="1"/>
      <protection/>
    </xf>
    <xf numFmtId="3" fontId="36" fillId="0" borderId="35" xfId="389" applyNumberFormat="1" applyFont="1" applyFill="1" applyBorder="1" applyAlignment="1">
      <alignment horizontal="left" vertical="center" wrapText="1"/>
      <protection/>
    </xf>
    <xf numFmtId="0" fontId="60" fillId="0" borderId="35" xfId="389" applyFont="1" applyFill="1" applyBorder="1" applyAlignment="1">
      <alignment horizontal="left" vertical="center" wrapText="1"/>
      <protection/>
    </xf>
    <xf numFmtId="0" fontId="81" fillId="49" borderId="35" xfId="0" applyFont="1" applyFill="1" applyBorder="1" applyAlignment="1">
      <alignment horizontal="left" vertical="center" wrapText="1"/>
    </xf>
    <xf numFmtId="3" fontId="81" fillId="0" borderId="36" xfId="0" applyNumberFormat="1" applyFont="1" applyFill="1" applyBorder="1" applyAlignment="1">
      <alignment horizontal="center" vertical="center" wrapText="1"/>
    </xf>
    <xf numFmtId="3" fontId="7" fillId="49" borderId="35" xfId="0" applyNumberFormat="1" applyFont="1" applyFill="1" applyBorder="1" applyAlignment="1">
      <alignment horizontal="left" vertical="center" wrapText="1"/>
    </xf>
    <xf numFmtId="49" fontId="60" fillId="49" borderId="35" xfId="389" applyNumberFormat="1" applyFont="1" applyFill="1" applyBorder="1" applyAlignment="1" quotePrefix="1">
      <alignment horizontal="center" vertical="center" wrapText="1"/>
      <protection/>
    </xf>
    <xf numFmtId="3" fontId="81" fillId="49" borderId="34" xfId="0" applyNumberFormat="1" applyFont="1" applyFill="1" applyBorder="1" applyAlignment="1">
      <alignment horizontal="left" vertical="center" wrapText="1"/>
    </xf>
    <xf numFmtId="215" fontId="81" fillId="0" borderId="35" xfId="232" applyNumberFormat="1" applyFont="1" applyFill="1" applyBorder="1" applyAlignment="1">
      <alignment horizontal="center" vertical="center" wrapText="1"/>
    </xf>
    <xf numFmtId="3" fontId="82" fillId="0" borderId="35" xfId="457" applyNumberFormat="1" applyFont="1" applyFill="1" applyBorder="1" applyAlignment="1">
      <alignment horizontal="center" vertical="center" wrapText="1"/>
      <protection/>
    </xf>
    <xf numFmtId="0" fontId="60" fillId="0" borderId="0" xfId="389" applyFont="1" applyFill="1" applyBorder="1" applyAlignment="1">
      <alignment vertical="top" wrapText="1"/>
      <protection/>
    </xf>
    <xf numFmtId="3" fontId="92" fillId="0" borderId="0" xfId="389" applyNumberFormat="1" applyFont="1" applyFill="1" applyBorder="1" applyAlignment="1">
      <alignment vertical="top" wrapText="1"/>
      <protection/>
    </xf>
    <xf numFmtId="3" fontId="60" fillId="0" borderId="35" xfId="389" applyNumberFormat="1" applyFont="1" applyFill="1" applyBorder="1" applyAlignment="1">
      <alignment horizontal="center" vertical="top" wrapText="1"/>
      <protection/>
    </xf>
    <xf numFmtId="3" fontId="81" fillId="0" borderId="35" xfId="389" applyNumberFormat="1" applyFont="1" applyFill="1" applyBorder="1" applyAlignment="1">
      <alignment horizontal="right" vertical="center" wrapText="1"/>
      <protection/>
    </xf>
    <xf numFmtId="3" fontId="60" fillId="49" borderId="35" xfId="388" applyNumberFormat="1" applyFont="1" applyFill="1" applyBorder="1" applyAlignment="1">
      <alignment horizontal="left" vertical="center" wrapText="1"/>
      <protection/>
    </xf>
    <xf numFmtId="3" fontId="86" fillId="49" borderId="38" xfId="389" applyNumberFormat="1" applyFont="1" applyFill="1" applyBorder="1" applyAlignment="1">
      <alignment horizontal="center" vertical="center" wrapText="1"/>
      <protection/>
    </xf>
    <xf numFmtId="3" fontId="86" fillId="49" borderId="39" xfId="389" applyNumberFormat="1" applyFont="1" applyFill="1" applyBorder="1" applyAlignment="1">
      <alignment horizontal="center" vertical="center" wrapText="1"/>
      <protection/>
    </xf>
    <xf numFmtId="3" fontId="85" fillId="49" borderId="33" xfId="389" applyNumberFormat="1" applyFont="1" applyFill="1" applyBorder="1" applyAlignment="1">
      <alignment horizontal="center" vertical="center" wrapText="1"/>
      <protection/>
    </xf>
    <xf numFmtId="3" fontId="85" fillId="49" borderId="1" xfId="389" applyNumberFormat="1" applyFont="1" applyFill="1" applyBorder="1" applyAlignment="1">
      <alignment vertical="center" wrapText="1"/>
      <protection/>
    </xf>
    <xf numFmtId="3" fontId="109" fillId="0" borderId="35" xfId="389" applyNumberFormat="1" applyFont="1" applyFill="1" applyBorder="1" applyAlignment="1">
      <alignment horizontal="center" vertical="center" wrapText="1"/>
      <protection/>
    </xf>
    <xf numFmtId="0" fontId="81" fillId="58" borderId="0" xfId="389" applyFont="1" applyFill="1" applyBorder="1" applyAlignment="1">
      <alignment horizontal="center" vertical="center" wrapText="1"/>
      <protection/>
    </xf>
    <xf numFmtId="3" fontId="90" fillId="49" borderId="0" xfId="198" applyNumberFormat="1" applyFont="1" applyFill="1" applyBorder="1" applyAlignment="1">
      <alignment horizontal="center" vertical="center" wrapText="1"/>
    </xf>
    <xf numFmtId="0" fontId="84" fillId="0" borderId="32" xfId="389" applyFont="1" applyFill="1" applyBorder="1" applyAlignment="1">
      <alignment horizontal="center" vertical="center" wrapText="1"/>
      <protection/>
    </xf>
    <xf numFmtId="3" fontId="60" fillId="0" borderId="36" xfId="389" applyNumberFormat="1" applyFont="1" applyFill="1" applyBorder="1" applyAlignment="1">
      <alignment horizontal="center" vertical="center" wrapText="1"/>
      <protection/>
    </xf>
    <xf numFmtId="0" fontId="83" fillId="0" borderId="36" xfId="389" applyFont="1" applyFill="1" applyBorder="1" applyAlignment="1">
      <alignment horizontal="center"/>
      <protection/>
    </xf>
    <xf numFmtId="0" fontId="83" fillId="0" borderId="1" xfId="389" applyFont="1" applyFill="1" applyBorder="1" applyAlignment="1">
      <alignment horizontal="center"/>
      <protection/>
    </xf>
    <xf numFmtId="0" fontId="83" fillId="0" borderId="14" xfId="389" applyFont="1" applyFill="1" applyBorder="1" applyAlignment="1">
      <alignment horizontal="center"/>
      <protection/>
    </xf>
    <xf numFmtId="0" fontId="97" fillId="0" borderId="1" xfId="389" applyFont="1" applyFill="1" applyBorder="1" applyAlignment="1">
      <alignment horizontal="center" vertical="center"/>
      <protection/>
    </xf>
    <xf numFmtId="3" fontId="60" fillId="0" borderId="27" xfId="389" applyNumberFormat="1" applyFont="1" applyFill="1" applyBorder="1" applyAlignment="1">
      <alignment horizontal="center" vertical="center" wrapText="1"/>
      <protection/>
    </xf>
    <xf numFmtId="0" fontId="60" fillId="0" borderId="1" xfId="389" applyFont="1" applyFill="1" applyBorder="1" applyAlignment="1">
      <alignment horizontal="center"/>
      <protection/>
    </xf>
    <xf numFmtId="0" fontId="17" fillId="0" borderId="0" xfId="389" applyFont="1" applyFill="1" applyBorder="1" applyAlignment="1">
      <alignment horizontal="center"/>
      <protection/>
    </xf>
    <xf numFmtId="3" fontId="85" fillId="49" borderId="34" xfId="389" applyNumberFormat="1" applyFont="1" applyFill="1" applyBorder="1" applyAlignment="1">
      <alignment horizontal="center" vertical="center" wrapText="1"/>
      <protection/>
    </xf>
    <xf numFmtId="3" fontId="17" fillId="49" borderId="0" xfId="389" applyNumberFormat="1" applyFont="1" applyFill="1" applyBorder="1" applyAlignment="1">
      <alignment horizontal="right"/>
      <protection/>
    </xf>
    <xf numFmtId="0" fontId="85" fillId="49" borderId="32" xfId="389" applyFont="1" applyFill="1" applyBorder="1" applyAlignment="1">
      <alignment vertical="center" wrapText="1"/>
      <protection/>
    </xf>
    <xf numFmtId="3" fontId="36" fillId="49" borderId="1" xfId="389" applyNumberFormat="1" applyFont="1" applyFill="1" applyBorder="1" applyAlignment="1">
      <alignment horizontal="center" vertical="center" wrapText="1"/>
      <protection/>
    </xf>
    <xf numFmtId="3" fontId="85" fillId="49" borderId="34" xfId="389" applyNumberFormat="1" applyFont="1" applyFill="1" applyBorder="1" applyAlignment="1">
      <alignment horizontal="center" vertical="top" wrapText="1"/>
      <protection/>
    </xf>
    <xf numFmtId="3" fontId="85" fillId="49" borderId="35" xfId="389" applyNumberFormat="1" applyFont="1" applyFill="1" applyBorder="1" applyAlignment="1">
      <alignment horizontal="right" vertical="center" wrapText="1"/>
      <protection/>
    </xf>
    <xf numFmtId="3" fontId="36" fillId="49" borderId="35" xfId="389" applyNumberFormat="1" applyFont="1" applyFill="1" applyBorder="1" applyAlignment="1">
      <alignment horizontal="right" vertical="center" wrapText="1"/>
      <protection/>
    </xf>
    <xf numFmtId="3" fontId="85" fillId="49" borderId="35" xfId="389" applyNumberFormat="1" applyFont="1" applyFill="1" applyBorder="1" applyAlignment="1">
      <alignment vertical="center" wrapText="1"/>
      <protection/>
    </xf>
    <xf numFmtId="0" fontId="85" fillId="49" borderId="36" xfId="389" applyFont="1" applyFill="1" applyBorder="1">
      <alignment/>
      <protection/>
    </xf>
    <xf numFmtId="0" fontId="85" fillId="49" borderId="1" xfId="389" applyFont="1" applyFill="1" applyBorder="1">
      <alignment/>
      <protection/>
    </xf>
    <xf numFmtId="0" fontId="85" fillId="49" borderId="14" xfId="389" applyFont="1" applyFill="1" applyBorder="1">
      <alignment/>
      <protection/>
    </xf>
    <xf numFmtId="0" fontId="32" fillId="49" borderId="1" xfId="389" applyFont="1" applyFill="1" applyBorder="1" applyAlignment="1">
      <alignment vertical="center"/>
      <protection/>
    </xf>
    <xf numFmtId="0" fontId="36" fillId="49" borderId="1" xfId="389" applyFont="1" applyFill="1" applyBorder="1">
      <alignment/>
      <protection/>
    </xf>
    <xf numFmtId="0" fontId="36" fillId="49" borderId="0" xfId="389" applyFont="1" applyFill="1" applyBorder="1" applyAlignment="1">
      <alignment horizontal="center"/>
      <protection/>
    </xf>
    <xf numFmtId="3" fontId="149" fillId="49" borderId="35" xfId="389" applyNumberFormat="1" applyFont="1" applyFill="1" applyBorder="1" applyAlignment="1">
      <alignment horizontal="right" vertical="center" wrapText="1"/>
      <protection/>
    </xf>
    <xf numFmtId="3" fontId="149" fillId="49" borderId="36" xfId="389" applyNumberFormat="1" applyFont="1" applyFill="1" applyBorder="1" applyAlignment="1">
      <alignment horizontal="right" vertical="center" wrapText="1"/>
      <protection/>
    </xf>
    <xf numFmtId="3" fontId="149" fillId="49" borderId="35" xfId="389" applyNumberFormat="1" applyFont="1" applyFill="1" applyBorder="1" applyAlignment="1">
      <alignment horizontal="center" vertical="center" wrapText="1"/>
      <protection/>
    </xf>
    <xf numFmtId="3" fontId="150" fillId="49" borderId="36" xfId="389" applyNumberFormat="1" applyFont="1" applyFill="1" applyBorder="1" applyAlignment="1">
      <alignment horizontal="right" vertical="center" wrapText="1"/>
      <protection/>
    </xf>
    <xf numFmtId="177" fontId="83" fillId="49" borderId="35" xfId="196" applyNumberFormat="1" applyFont="1" applyFill="1" applyBorder="1" applyAlignment="1">
      <alignment horizontal="right" vertical="center" wrapText="1"/>
    </xf>
    <xf numFmtId="177" fontId="83" fillId="49" borderId="35" xfId="196" applyNumberFormat="1" applyFont="1" applyFill="1" applyBorder="1" applyAlignment="1">
      <alignment horizontal="center" vertical="center" wrapText="1"/>
    </xf>
    <xf numFmtId="177" fontId="83" fillId="49" borderId="34" xfId="196" applyNumberFormat="1" applyFont="1" applyFill="1" applyBorder="1" applyAlignment="1">
      <alignment horizontal="right" vertical="center" wrapText="1"/>
    </xf>
    <xf numFmtId="0" fontId="149" fillId="49" borderId="35" xfId="389" applyNumberFormat="1" applyFont="1" applyFill="1" applyBorder="1" applyAlignment="1">
      <alignment horizontal="right" vertical="center" wrapText="1"/>
      <protection/>
    </xf>
    <xf numFmtId="0" fontId="151" fillId="49" borderId="0" xfId="389" applyFont="1" applyFill="1" applyBorder="1" applyAlignment="1">
      <alignment vertical="top" wrapText="1"/>
      <protection/>
    </xf>
    <xf numFmtId="0" fontId="151" fillId="0" borderId="0" xfId="389" applyFont="1" applyFill="1" applyBorder="1" applyAlignment="1">
      <alignment vertical="top" wrapText="1"/>
      <protection/>
    </xf>
    <xf numFmtId="3" fontId="152" fillId="0" borderId="35" xfId="389" applyNumberFormat="1" applyFont="1" applyFill="1" applyBorder="1" applyAlignment="1">
      <alignment horizontal="center" vertical="center" wrapText="1"/>
      <protection/>
    </xf>
    <xf numFmtId="0" fontId="152" fillId="0" borderId="35" xfId="389" applyFont="1" applyFill="1" applyBorder="1" applyAlignment="1">
      <alignment horizontal="left" vertical="center" wrapText="1"/>
      <protection/>
    </xf>
    <xf numFmtId="0" fontId="152" fillId="0" borderId="35" xfId="389" applyFont="1" applyFill="1" applyBorder="1" applyAlignment="1">
      <alignment horizontal="center" vertical="center" wrapText="1"/>
      <protection/>
    </xf>
    <xf numFmtId="0" fontId="152" fillId="0" borderId="35" xfId="389" applyNumberFormat="1" applyFont="1" applyFill="1" applyBorder="1" applyAlignment="1">
      <alignment horizontal="center" vertical="center" wrapText="1"/>
      <protection/>
    </xf>
    <xf numFmtId="3" fontId="153" fillId="0" borderId="35" xfId="389" applyNumberFormat="1" applyFont="1" applyFill="1" applyBorder="1" applyAlignment="1">
      <alignment horizontal="center" vertical="center" wrapText="1"/>
      <protection/>
    </xf>
    <xf numFmtId="3" fontId="152" fillId="0" borderId="35" xfId="389" applyNumberFormat="1" applyFont="1" applyFill="1" applyBorder="1" applyAlignment="1">
      <alignment horizontal="right" vertical="center" wrapText="1"/>
      <protection/>
    </xf>
    <xf numFmtId="3" fontId="154" fillId="0" borderId="0" xfId="389" applyNumberFormat="1" applyFont="1" applyFill="1" applyBorder="1" applyAlignment="1">
      <alignment vertical="center" wrapText="1"/>
      <protection/>
    </xf>
    <xf numFmtId="0" fontId="155" fillId="0" borderId="0" xfId="389" applyFont="1" applyFill="1" applyBorder="1" applyAlignment="1">
      <alignment vertical="top" wrapText="1"/>
      <protection/>
    </xf>
    <xf numFmtId="3" fontId="154" fillId="49" borderId="35" xfId="0" applyNumberFormat="1" applyFont="1" applyFill="1" applyBorder="1" applyAlignment="1">
      <alignment horizontal="left" vertical="center" wrapText="1"/>
    </xf>
    <xf numFmtId="0" fontId="152" fillId="49" borderId="35" xfId="389" applyFont="1" applyFill="1" applyBorder="1" applyAlignment="1">
      <alignment horizontal="center" vertical="center" wrapText="1"/>
      <protection/>
    </xf>
    <xf numFmtId="3" fontId="152" fillId="49" borderId="35" xfId="389" applyNumberFormat="1" applyFont="1" applyFill="1" applyBorder="1" applyAlignment="1">
      <alignment horizontal="center" vertical="center" wrapText="1"/>
      <protection/>
    </xf>
    <xf numFmtId="3" fontId="153" fillId="49" borderId="35" xfId="389" applyNumberFormat="1" applyFont="1" applyFill="1" applyBorder="1" applyAlignment="1">
      <alignment horizontal="center" vertical="center" wrapText="1"/>
      <protection/>
    </xf>
    <xf numFmtId="0" fontId="152" fillId="49" borderId="35" xfId="389" applyNumberFormat="1" applyFont="1" applyFill="1" applyBorder="1" applyAlignment="1">
      <alignment horizontal="center" vertical="center" wrapText="1"/>
      <protection/>
    </xf>
    <xf numFmtId="3" fontId="154" fillId="49" borderId="35" xfId="389" applyNumberFormat="1" applyFont="1" applyFill="1" applyBorder="1" applyAlignment="1">
      <alignment horizontal="center" vertical="center" wrapText="1"/>
      <protection/>
    </xf>
    <xf numFmtId="3" fontId="153" fillId="0" borderId="36" xfId="457" applyNumberFormat="1" applyFont="1" applyFill="1" applyBorder="1" applyAlignment="1">
      <alignment horizontal="center" vertical="center" wrapText="1"/>
      <protection/>
    </xf>
    <xf numFmtId="3" fontId="152" fillId="49" borderId="35" xfId="389" applyNumberFormat="1" applyFont="1" applyFill="1" applyBorder="1" applyAlignment="1">
      <alignment horizontal="right" vertical="center" wrapText="1"/>
      <protection/>
    </xf>
    <xf numFmtId="177" fontId="152" fillId="49" borderId="35" xfId="196" applyNumberFormat="1" applyFont="1" applyFill="1" applyBorder="1" applyAlignment="1">
      <alignment horizontal="right" vertical="center" wrapText="1"/>
    </xf>
    <xf numFmtId="3" fontId="156" fillId="49" borderId="35" xfId="389" applyNumberFormat="1" applyFont="1" applyFill="1" applyBorder="1" applyAlignment="1">
      <alignment horizontal="right" vertical="center" wrapText="1"/>
      <protection/>
    </xf>
    <xf numFmtId="3" fontId="154" fillId="49" borderId="0" xfId="389" applyNumberFormat="1" applyFont="1" applyFill="1" applyBorder="1" applyAlignment="1">
      <alignment vertical="center" wrapText="1"/>
      <protection/>
    </xf>
    <xf numFmtId="0" fontId="157" fillId="49" borderId="0" xfId="389" applyFont="1" applyFill="1" applyBorder="1" applyAlignment="1">
      <alignment vertical="top" wrapText="1"/>
      <protection/>
    </xf>
    <xf numFmtId="0" fontId="157" fillId="0" borderId="0" xfId="389" applyFont="1" applyFill="1" applyBorder="1" applyAlignment="1">
      <alignment vertical="top" wrapText="1"/>
      <protection/>
    </xf>
    <xf numFmtId="3" fontId="152" fillId="49" borderId="34" xfId="389" applyNumberFormat="1" applyFont="1" applyFill="1" applyBorder="1" applyAlignment="1">
      <alignment horizontal="right" vertical="center" wrapText="1"/>
      <protection/>
    </xf>
    <xf numFmtId="3" fontId="156" fillId="49" borderId="34" xfId="389" applyNumberFormat="1" applyFont="1" applyFill="1" applyBorder="1" applyAlignment="1">
      <alignment horizontal="right" vertical="center" wrapText="1"/>
      <protection/>
    </xf>
    <xf numFmtId="3" fontId="154" fillId="0" borderId="36" xfId="457" applyNumberFormat="1" applyFont="1" applyFill="1" applyBorder="1" applyAlignment="1">
      <alignment horizontal="right" vertical="center" wrapText="1"/>
      <protection/>
    </xf>
    <xf numFmtId="3" fontId="154" fillId="0" borderId="36" xfId="0" applyNumberFormat="1" applyFont="1" applyFill="1" applyBorder="1" applyAlignment="1">
      <alignment horizontal="center" vertical="center" wrapText="1"/>
    </xf>
    <xf numFmtId="3" fontId="154" fillId="0" borderId="35" xfId="389" applyNumberFormat="1" applyFont="1" applyFill="1" applyBorder="1" applyAlignment="1">
      <alignment horizontal="center" vertical="center" wrapText="1"/>
      <protection/>
    </xf>
    <xf numFmtId="0" fontId="154" fillId="49" borderId="35" xfId="389" applyFont="1" applyFill="1" applyBorder="1" applyAlignment="1">
      <alignment horizontal="center" vertical="center" wrapText="1"/>
      <protection/>
    </xf>
    <xf numFmtId="0" fontId="154" fillId="49" borderId="35" xfId="389" applyNumberFormat="1" applyFont="1" applyFill="1" applyBorder="1" applyAlignment="1">
      <alignment horizontal="center" vertical="center" wrapText="1"/>
      <protection/>
    </xf>
    <xf numFmtId="3" fontId="154" fillId="49" borderId="35" xfId="389" applyNumberFormat="1" applyFont="1" applyFill="1" applyBorder="1" applyAlignment="1">
      <alignment horizontal="right" vertical="center" wrapText="1"/>
      <protection/>
    </xf>
    <xf numFmtId="3" fontId="158" fillId="49" borderId="35" xfId="389" applyNumberFormat="1" applyFont="1" applyFill="1" applyBorder="1" applyAlignment="1">
      <alignment horizontal="right" vertical="center" wrapText="1"/>
      <protection/>
    </xf>
    <xf numFmtId="0" fontId="158" fillId="49" borderId="0" xfId="389" applyFont="1" applyFill="1" applyBorder="1" applyAlignment="1">
      <alignment vertical="top" wrapText="1"/>
      <protection/>
    </xf>
    <xf numFmtId="0" fontId="158" fillId="0" borderId="0" xfId="389" applyFont="1" applyFill="1" applyBorder="1" applyAlignment="1">
      <alignment vertical="top" wrapText="1"/>
      <protection/>
    </xf>
    <xf numFmtId="3" fontId="154" fillId="49" borderId="36" xfId="389" applyNumberFormat="1" applyFont="1" applyFill="1" applyBorder="1" applyAlignment="1">
      <alignment horizontal="center" vertical="center" wrapText="1"/>
      <protection/>
    </xf>
    <xf numFmtId="3" fontId="154" fillId="0" borderId="35" xfId="457" applyNumberFormat="1" applyFont="1" applyFill="1" applyBorder="1" applyAlignment="1">
      <alignment horizontal="center" vertical="center" wrapText="1" shrinkToFit="1"/>
      <protection/>
    </xf>
    <xf numFmtId="3" fontId="154" fillId="0" borderId="35" xfId="389" applyNumberFormat="1" applyFont="1" applyFill="1" applyBorder="1" applyAlignment="1">
      <alignment horizontal="right" vertical="center" wrapText="1"/>
      <protection/>
    </xf>
    <xf numFmtId="0" fontId="154" fillId="0" borderId="35" xfId="389" applyFont="1" applyFill="1" applyBorder="1" applyAlignment="1">
      <alignment horizontal="center" vertical="center" wrapText="1"/>
      <protection/>
    </xf>
    <xf numFmtId="0" fontId="154" fillId="49" borderId="35" xfId="389" applyNumberFormat="1" applyFont="1" applyFill="1" applyBorder="1" applyAlignment="1">
      <alignment horizontal="right" vertical="center" wrapText="1"/>
      <protection/>
    </xf>
    <xf numFmtId="3" fontId="154" fillId="0" borderId="35" xfId="457" applyNumberFormat="1" applyFont="1" applyFill="1" applyBorder="1" applyAlignment="1">
      <alignment horizontal="right" vertical="center" wrapText="1" shrinkToFit="1"/>
      <protection/>
    </xf>
    <xf numFmtId="0" fontId="154" fillId="49" borderId="0" xfId="389" applyFont="1" applyFill="1" applyBorder="1" applyAlignment="1">
      <alignment vertical="top" wrapText="1"/>
      <protection/>
    </xf>
    <xf numFmtId="0" fontId="154" fillId="0" borderId="0" xfId="389" applyFont="1" applyFill="1" applyBorder="1" applyAlignment="1">
      <alignment vertical="top" wrapText="1"/>
      <protection/>
    </xf>
    <xf numFmtId="0" fontId="152" fillId="49" borderId="35" xfId="389" applyFont="1" applyFill="1" applyBorder="1" applyAlignment="1">
      <alignment horizontal="left" vertical="center" wrapText="1"/>
      <protection/>
    </xf>
    <xf numFmtId="0" fontId="152" fillId="49" borderId="35" xfId="389" applyFont="1" applyFill="1" applyBorder="1" applyAlignment="1">
      <alignment horizontal="right" vertical="center" wrapText="1"/>
      <protection/>
    </xf>
    <xf numFmtId="3" fontId="152" fillId="49" borderId="35" xfId="389" applyNumberFormat="1" applyFont="1" applyFill="1" applyBorder="1" applyAlignment="1" quotePrefix="1">
      <alignment horizontal="center" vertical="center" wrapText="1"/>
      <protection/>
    </xf>
    <xf numFmtId="0" fontId="156" fillId="49" borderId="35" xfId="389" applyFont="1" applyFill="1" applyBorder="1" applyAlignment="1">
      <alignment horizontal="right" vertical="center" wrapText="1"/>
      <protection/>
    </xf>
    <xf numFmtId="0" fontId="154" fillId="49" borderId="35" xfId="389" applyFont="1" applyFill="1" applyBorder="1" applyAlignment="1">
      <alignment horizontal="left" vertical="center" wrapText="1"/>
      <protection/>
    </xf>
    <xf numFmtId="3" fontId="154" fillId="0" borderId="35" xfId="0" applyNumberFormat="1" applyFont="1" applyFill="1" applyBorder="1" applyAlignment="1">
      <alignment horizontal="center" vertical="center" wrapText="1"/>
    </xf>
    <xf numFmtId="1" fontId="154" fillId="0" borderId="35" xfId="457" applyNumberFormat="1" applyFont="1" applyFill="1" applyBorder="1" applyAlignment="1">
      <alignment horizontal="center" vertical="center" wrapText="1"/>
      <protection/>
    </xf>
    <xf numFmtId="3" fontId="154" fillId="0" borderId="35" xfId="389" applyNumberFormat="1" applyFont="1" applyFill="1" applyBorder="1" applyAlignment="1">
      <alignment horizontal="left" vertical="center" wrapText="1"/>
      <protection/>
    </xf>
    <xf numFmtId="3" fontId="154" fillId="0" borderId="0" xfId="389" applyNumberFormat="1" applyFont="1" applyFill="1" applyBorder="1" applyAlignment="1">
      <alignment horizontal="center" vertical="center" wrapText="1"/>
      <protection/>
    </xf>
    <xf numFmtId="3" fontId="159" fillId="49" borderId="0" xfId="389" applyNumberFormat="1" applyFont="1" applyFill="1" applyBorder="1" applyAlignment="1">
      <alignment vertical="top" wrapText="1"/>
      <protection/>
    </xf>
    <xf numFmtId="0" fontId="155" fillId="49" borderId="0" xfId="389" applyFont="1" applyFill="1" applyBorder="1" applyAlignment="1">
      <alignment vertical="top" wrapText="1"/>
      <protection/>
    </xf>
    <xf numFmtId="1" fontId="154" fillId="49" borderId="35" xfId="457" applyNumberFormat="1" applyFont="1" applyFill="1" applyBorder="1" applyAlignment="1">
      <alignment vertical="center" wrapText="1"/>
      <protection/>
    </xf>
    <xf numFmtId="3" fontId="154" fillId="49" borderId="35" xfId="389" applyNumberFormat="1" applyFont="1" applyFill="1" applyBorder="1" applyAlignment="1" quotePrefix="1">
      <alignment horizontal="center" vertical="center" wrapText="1"/>
      <protection/>
    </xf>
    <xf numFmtId="3" fontId="154" fillId="49" borderId="35" xfId="389" applyNumberFormat="1" applyFont="1" applyFill="1" applyBorder="1" applyAlignment="1">
      <alignment horizontal="left" vertical="center" wrapText="1"/>
      <protection/>
    </xf>
    <xf numFmtId="0" fontId="154" fillId="49" borderId="0" xfId="389" applyFont="1" applyFill="1" applyBorder="1" applyAlignment="1">
      <alignment vertical="center" wrapText="1"/>
      <protection/>
    </xf>
    <xf numFmtId="3" fontId="153" fillId="49" borderId="35" xfId="457" applyNumberFormat="1" applyFont="1" applyFill="1" applyBorder="1" applyAlignment="1">
      <alignment horizontal="center" vertical="center" wrapText="1"/>
      <protection/>
    </xf>
    <xf numFmtId="3" fontId="152" fillId="0" borderId="35" xfId="457" applyNumberFormat="1" applyFont="1" applyFill="1" applyBorder="1" applyAlignment="1">
      <alignment horizontal="right" vertical="center" wrapText="1"/>
      <protection/>
    </xf>
    <xf numFmtId="3" fontId="152" fillId="49" borderId="0" xfId="389" applyNumberFormat="1" applyFont="1" applyFill="1" applyBorder="1" applyAlignment="1">
      <alignment vertical="top" wrapText="1"/>
      <protection/>
    </xf>
    <xf numFmtId="0" fontId="152" fillId="49" borderId="0" xfId="389" applyFont="1" applyFill="1" applyBorder="1" applyAlignment="1">
      <alignment vertical="top" wrapText="1"/>
      <protection/>
    </xf>
    <xf numFmtId="3" fontId="152" fillId="0" borderId="0" xfId="389" applyNumberFormat="1" applyFont="1" applyFill="1" applyBorder="1" applyAlignment="1">
      <alignment vertical="top" wrapText="1"/>
      <protection/>
    </xf>
    <xf numFmtId="3" fontId="159" fillId="0" borderId="0" xfId="389" applyNumberFormat="1" applyFont="1" applyFill="1" applyBorder="1" applyAlignment="1">
      <alignment vertical="top" wrapText="1"/>
      <protection/>
    </xf>
    <xf numFmtId="0" fontId="152" fillId="49" borderId="35" xfId="389" applyNumberFormat="1" applyFont="1" applyFill="1" applyBorder="1" applyAlignment="1">
      <alignment horizontal="right" vertical="center" wrapText="1"/>
      <protection/>
    </xf>
    <xf numFmtId="0" fontId="156" fillId="49" borderId="0" xfId="389" applyFont="1" applyFill="1" applyBorder="1" applyAlignment="1">
      <alignment vertical="top" wrapText="1"/>
      <protection/>
    </xf>
    <xf numFmtId="49" fontId="152" fillId="0" borderId="35" xfId="389" applyNumberFormat="1" applyFont="1" applyFill="1" applyBorder="1" applyAlignment="1">
      <alignment horizontal="center" vertical="center" wrapText="1"/>
      <protection/>
    </xf>
    <xf numFmtId="0" fontId="149" fillId="49" borderId="36" xfId="389" applyFont="1" applyFill="1" applyBorder="1" applyAlignment="1">
      <alignment horizontal="center" vertical="center" wrapText="1"/>
      <protection/>
    </xf>
    <xf numFmtId="3" fontId="149" fillId="49" borderId="35" xfId="389" applyNumberFormat="1" applyFont="1" applyFill="1" applyBorder="1" applyAlignment="1">
      <alignment horizontal="left" vertical="center" wrapText="1"/>
      <protection/>
    </xf>
    <xf numFmtId="0" fontId="149" fillId="49" borderId="35" xfId="389" applyFont="1" applyFill="1" applyBorder="1" applyAlignment="1">
      <alignment horizontal="center" vertical="center" wrapText="1"/>
      <protection/>
    </xf>
    <xf numFmtId="3" fontId="160" fillId="49" borderId="35" xfId="389" applyNumberFormat="1" applyFont="1" applyFill="1" applyBorder="1" applyAlignment="1">
      <alignment horizontal="center" vertical="center" wrapText="1"/>
      <protection/>
    </xf>
    <xf numFmtId="0" fontId="149" fillId="49" borderId="35" xfId="389" applyNumberFormat="1" applyFont="1" applyFill="1" applyBorder="1" applyAlignment="1">
      <alignment horizontal="center" vertical="center" wrapText="1"/>
      <protection/>
    </xf>
    <xf numFmtId="3" fontId="161" fillId="49" borderId="35" xfId="389" applyNumberFormat="1" applyFont="1" applyFill="1" applyBorder="1" applyAlignment="1">
      <alignment horizontal="center" vertical="center" wrapText="1"/>
      <protection/>
    </xf>
    <xf numFmtId="3" fontId="149" fillId="49" borderId="36" xfId="389" applyNumberFormat="1" applyFont="1" applyFill="1" applyBorder="1" applyAlignment="1">
      <alignment horizontal="center" vertical="center" wrapText="1"/>
      <protection/>
    </xf>
    <xf numFmtId="3" fontId="149" fillId="49" borderId="0" xfId="389" applyNumberFormat="1" applyFont="1" applyFill="1" applyBorder="1" applyAlignment="1">
      <alignment vertical="top" wrapText="1"/>
      <protection/>
    </xf>
    <xf numFmtId="3" fontId="162" fillId="49" borderId="0" xfId="389" applyNumberFormat="1" applyFont="1" applyFill="1" applyBorder="1" applyAlignment="1">
      <alignment vertical="top" wrapText="1"/>
      <protection/>
    </xf>
    <xf numFmtId="0" fontId="163" fillId="49" borderId="0" xfId="389" applyFont="1" applyFill="1" applyBorder="1" applyAlignment="1">
      <alignment vertical="top" wrapText="1"/>
      <protection/>
    </xf>
    <xf numFmtId="0" fontId="152" fillId="49" borderId="27" xfId="389" applyFont="1" applyFill="1" applyBorder="1" applyAlignment="1">
      <alignment horizontal="right" vertical="center" wrapText="1"/>
      <protection/>
    </xf>
    <xf numFmtId="0" fontId="152" fillId="49" borderId="27" xfId="389" applyFont="1" applyFill="1" applyBorder="1" applyAlignment="1">
      <alignment horizontal="left" vertical="center" wrapText="1"/>
      <protection/>
    </xf>
    <xf numFmtId="0" fontId="152" fillId="49" borderId="27" xfId="389" applyFont="1" applyFill="1" applyBorder="1" applyAlignment="1">
      <alignment horizontal="center" vertical="center" wrapText="1"/>
      <protection/>
    </xf>
    <xf numFmtId="0" fontId="152" fillId="49" borderId="27" xfId="389" applyNumberFormat="1" applyFont="1" applyFill="1" applyBorder="1" applyAlignment="1">
      <alignment horizontal="left" vertical="center" wrapText="1"/>
      <protection/>
    </xf>
    <xf numFmtId="3" fontId="154" fillId="49" borderId="27" xfId="389" applyNumberFormat="1" applyFont="1" applyFill="1" applyBorder="1" applyAlignment="1">
      <alignment horizontal="center" vertical="center" wrapText="1"/>
      <protection/>
    </xf>
    <xf numFmtId="3" fontId="152" fillId="49" borderId="27" xfId="389" applyNumberFormat="1" applyFont="1" applyFill="1" applyBorder="1" applyAlignment="1">
      <alignment horizontal="right" vertical="center" wrapText="1"/>
      <protection/>
    </xf>
    <xf numFmtId="0" fontId="164" fillId="49" borderId="0" xfId="389" applyFont="1" applyFill="1" applyBorder="1" applyAlignment="1">
      <alignment vertical="top" wrapText="1"/>
      <protection/>
    </xf>
    <xf numFmtId="3" fontId="152" fillId="0" borderId="35" xfId="389" applyNumberFormat="1" applyFont="1" applyFill="1" applyBorder="1" applyAlignment="1">
      <alignment vertical="center" wrapText="1"/>
      <protection/>
    </xf>
    <xf numFmtId="3" fontId="153" fillId="49" borderId="35" xfId="389" applyNumberFormat="1" applyFont="1" applyFill="1" applyBorder="1" applyAlignment="1">
      <alignment horizontal="center" vertical="top" wrapText="1"/>
      <protection/>
    </xf>
    <xf numFmtId="3" fontId="154" fillId="49" borderId="35" xfId="389" applyNumberFormat="1" applyFont="1" applyFill="1" applyBorder="1" applyAlignment="1">
      <alignment horizontal="center" vertical="top" wrapText="1"/>
      <protection/>
    </xf>
    <xf numFmtId="0" fontId="154" fillId="49" borderId="35" xfId="0" applyFont="1" applyFill="1" applyBorder="1" applyAlignment="1">
      <alignment horizontal="left" vertical="center" wrapText="1"/>
    </xf>
    <xf numFmtId="3" fontId="149" fillId="0" borderId="35" xfId="389" applyNumberFormat="1" applyFont="1" applyFill="1" applyBorder="1" applyAlignment="1">
      <alignment horizontal="right" vertical="center" wrapText="1"/>
      <protection/>
    </xf>
    <xf numFmtId="0" fontId="149" fillId="49" borderId="35" xfId="389" applyFont="1" applyFill="1" applyBorder="1" applyAlignment="1">
      <alignment horizontal="left" vertical="center" wrapText="1"/>
      <protection/>
    </xf>
    <xf numFmtId="0" fontId="160" fillId="49" borderId="35" xfId="389" applyFont="1" applyFill="1" applyBorder="1" applyAlignment="1">
      <alignment horizontal="center" vertical="center" wrapText="1"/>
      <protection/>
    </xf>
    <xf numFmtId="3" fontId="90" fillId="0" borderId="0" xfId="198" applyNumberFormat="1" applyFont="1" applyFill="1" applyBorder="1" applyAlignment="1">
      <alignment horizontal="center" vertical="center" wrapText="1"/>
    </xf>
    <xf numFmtId="177" fontId="83" fillId="0" borderId="34" xfId="196" applyNumberFormat="1" applyFont="1" applyFill="1" applyBorder="1" applyAlignment="1">
      <alignment horizontal="right" vertical="center" wrapText="1"/>
    </xf>
    <xf numFmtId="177" fontId="60" fillId="0" borderId="35" xfId="196" applyNumberFormat="1" applyFont="1" applyFill="1" applyBorder="1" applyAlignment="1">
      <alignment horizontal="right" vertical="center" wrapText="1"/>
    </xf>
    <xf numFmtId="177" fontId="83" fillId="0" borderId="35" xfId="196" applyNumberFormat="1" applyFont="1" applyFill="1" applyBorder="1" applyAlignment="1">
      <alignment horizontal="right" vertical="center" wrapText="1"/>
    </xf>
    <xf numFmtId="215" fontId="60" fillId="0" borderId="35" xfId="198" applyNumberFormat="1" applyFont="1" applyFill="1" applyBorder="1" applyAlignment="1">
      <alignment horizontal="right" vertical="center" wrapText="1"/>
    </xf>
    <xf numFmtId="215" fontId="83" fillId="0" borderId="35" xfId="198" applyNumberFormat="1" applyFont="1" applyFill="1" applyBorder="1" applyAlignment="1">
      <alignment horizontal="right" vertical="center" wrapText="1"/>
    </xf>
    <xf numFmtId="215" fontId="83" fillId="0" borderId="35" xfId="198" applyNumberFormat="1" applyFont="1" applyFill="1" applyBorder="1" applyAlignment="1">
      <alignment horizontal="right" vertical="center" wrapText="1"/>
    </xf>
    <xf numFmtId="3" fontId="156" fillId="0" borderId="35" xfId="389" applyNumberFormat="1" applyFont="1" applyFill="1" applyBorder="1" applyAlignment="1">
      <alignment horizontal="right" vertical="center" wrapText="1"/>
      <protection/>
    </xf>
    <xf numFmtId="3" fontId="152" fillId="0" borderId="34" xfId="389" applyNumberFormat="1" applyFont="1" applyFill="1" applyBorder="1" applyAlignment="1">
      <alignment horizontal="right" vertical="center" wrapText="1"/>
      <protection/>
    </xf>
    <xf numFmtId="3" fontId="156" fillId="0" borderId="34" xfId="389" applyNumberFormat="1" applyFont="1" applyFill="1" applyBorder="1" applyAlignment="1">
      <alignment horizontal="right" vertical="center" wrapText="1"/>
      <protection/>
    </xf>
    <xf numFmtId="3" fontId="158" fillId="0" borderId="35" xfId="389" applyNumberFormat="1" applyFont="1" applyFill="1" applyBorder="1" applyAlignment="1">
      <alignment horizontal="right" vertical="center" wrapText="1"/>
      <protection/>
    </xf>
    <xf numFmtId="215" fontId="83" fillId="0" borderId="35" xfId="389" applyNumberFormat="1" applyFont="1" applyFill="1" applyBorder="1" applyAlignment="1">
      <alignment horizontal="right" vertical="center" wrapText="1"/>
      <protection/>
    </xf>
    <xf numFmtId="0" fontId="60" fillId="0" borderId="35" xfId="389" applyFont="1" applyFill="1" applyBorder="1" applyAlignment="1">
      <alignment horizontal="right" vertical="center" wrapText="1"/>
      <protection/>
    </xf>
    <xf numFmtId="0" fontId="152" fillId="0" borderId="35" xfId="389" applyFont="1" applyFill="1" applyBorder="1" applyAlignment="1">
      <alignment horizontal="right" vertical="center" wrapText="1"/>
      <protection/>
    </xf>
    <xf numFmtId="0" fontId="156" fillId="0" borderId="35" xfId="389" applyFont="1" applyFill="1" applyBorder="1" applyAlignment="1">
      <alignment horizontal="right" vertical="center" wrapText="1"/>
      <protection/>
    </xf>
    <xf numFmtId="3" fontId="60" fillId="0" borderId="36" xfId="389" applyNumberFormat="1" applyFont="1" applyFill="1" applyBorder="1" applyAlignment="1">
      <alignment horizontal="right" vertical="center" wrapText="1"/>
      <protection/>
    </xf>
    <xf numFmtId="3" fontId="83" fillId="0" borderId="36" xfId="389" applyNumberFormat="1" applyFont="1" applyFill="1" applyBorder="1" applyAlignment="1">
      <alignment horizontal="right" vertical="center" wrapText="1"/>
      <protection/>
    </xf>
    <xf numFmtId="0" fontId="83" fillId="0" borderId="36" xfId="389" applyFont="1" applyFill="1" applyBorder="1" applyAlignment="1">
      <alignment horizontal="right"/>
      <protection/>
    </xf>
    <xf numFmtId="3" fontId="83" fillId="0" borderId="1" xfId="389" applyNumberFormat="1" applyFont="1" applyFill="1" applyBorder="1" applyAlignment="1">
      <alignment horizontal="right"/>
      <protection/>
    </xf>
    <xf numFmtId="3" fontId="83" fillId="0" borderId="14" xfId="389" applyNumberFormat="1" applyFont="1" applyFill="1" applyBorder="1" applyAlignment="1">
      <alignment horizontal="right"/>
      <protection/>
    </xf>
    <xf numFmtId="3" fontId="83" fillId="0" borderId="1" xfId="389" applyNumberFormat="1" applyFont="1" applyFill="1" applyBorder="1" applyAlignment="1">
      <alignment horizontal="right" vertical="center"/>
      <protection/>
    </xf>
    <xf numFmtId="3" fontId="83" fillId="0" borderId="27" xfId="389" applyNumberFormat="1" applyFont="1" applyFill="1" applyBorder="1" applyAlignment="1">
      <alignment horizontal="right" vertical="center" wrapText="1"/>
      <protection/>
    </xf>
    <xf numFmtId="3" fontId="60" fillId="0" borderId="1" xfId="389" applyNumberFormat="1" applyFont="1" applyFill="1" applyBorder="1" applyAlignment="1">
      <alignment horizontal="right"/>
      <protection/>
    </xf>
    <xf numFmtId="0" fontId="17" fillId="0" borderId="0" xfId="389" applyFont="1" applyFill="1" applyBorder="1" applyAlignment="1">
      <alignment horizontal="right"/>
      <protection/>
    </xf>
    <xf numFmtId="3" fontId="98" fillId="0" borderId="1" xfId="389" applyNumberFormat="1" applyFont="1" applyFill="1" applyBorder="1" applyAlignment="1">
      <alignment horizontal="right"/>
      <protection/>
    </xf>
    <xf numFmtId="0" fontId="82" fillId="0" borderId="0" xfId="389" applyFont="1" applyFill="1" applyBorder="1" applyAlignment="1">
      <alignment horizontal="right"/>
      <protection/>
    </xf>
    <xf numFmtId="3" fontId="17" fillId="0" borderId="0" xfId="389" applyNumberFormat="1" applyFont="1" applyFill="1" applyBorder="1" applyAlignment="1">
      <alignment horizontal="right"/>
      <protection/>
    </xf>
    <xf numFmtId="3" fontId="165" fillId="49" borderId="35" xfId="389" applyNumberFormat="1" applyFont="1" applyFill="1" applyBorder="1" applyAlignment="1">
      <alignment horizontal="right" vertical="center" wrapText="1"/>
      <protection/>
    </xf>
    <xf numFmtId="3" fontId="156" fillId="49" borderId="34" xfId="389" applyNumberFormat="1" applyFont="1" applyFill="1" applyBorder="1" applyAlignment="1">
      <alignment horizontal="center" vertical="center" wrapText="1"/>
      <protection/>
    </xf>
    <xf numFmtId="0" fontId="83" fillId="0" borderId="0" xfId="389" applyFont="1" applyFill="1" applyBorder="1" applyAlignment="1">
      <alignment vertical="center"/>
      <protection/>
    </xf>
    <xf numFmtId="201" fontId="83" fillId="49" borderId="35" xfId="389" applyNumberFormat="1" applyFont="1" applyFill="1" applyBorder="1" applyAlignment="1">
      <alignment horizontal="right" vertical="center" wrapText="1"/>
      <protection/>
    </xf>
    <xf numFmtId="4" fontId="83" fillId="49" borderId="34" xfId="389" applyNumberFormat="1" applyFont="1" applyFill="1" applyBorder="1" applyAlignment="1">
      <alignment horizontal="right" vertical="center" wrapText="1"/>
      <protection/>
    </xf>
    <xf numFmtId="201" fontId="83" fillId="49" borderId="34" xfId="389" applyNumberFormat="1" applyFont="1" applyFill="1" applyBorder="1" applyAlignment="1">
      <alignment horizontal="right" vertical="center" wrapText="1"/>
      <protection/>
    </xf>
    <xf numFmtId="218" fontId="60" fillId="49" borderId="35" xfId="196" applyNumberFormat="1" applyFont="1" applyFill="1" applyBorder="1" applyAlignment="1">
      <alignment horizontal="right" vertical="center" wrapText="1"/>
    </xf>
    <xf numFmtId="0" fontId="154" fillId="0" borderId="35" xfId="0" applyFont="1" applyFill="1" applyBorder="1" applyAlignment="1">
      <alignment horizontal="left" vertical="center" wrapText="1"/>
    </xf>
    <xf numFmtId="218" fontId="152" fillId="49" borderId="35" xfId="196" applyNumberFormat="1" applyFont="1" applyFill="1" applyBorder="1" applyAlignment="1">
      <alignment horizontal="righ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xf>
    <xf numFmtId="176" fontId="1" fillId="0" borderId="1" xfId="196" applyNumberFormat="1" applyFont="1" applyBorder="1" applyAlignment="1">
      <alignment/>
    </xf>
    <xf numFmtId="218" fontId="1" fillId="0" borderId="1" xfId="196" applyNumberFormat="1" applyFont="1" applyBorder="1" applyAlignment="1">
      <alignment/>
    </xf>
    <xf numFmtId="176" fontId="1" fillId="0" borderId="1" xfId="196" applyNumberFormat="1" applyFont="1" applyBorder="1" applyAlignment="1">
      <alignment horizontal="center"/>
    </xf>
    <xf numFmtId="0" fontId="1" fillId="0" borderId="1" xfId="0" applyFont="1" applyBorder="1" applyAlignment="1">
      <alignment vertical="center"/>
    </xf>
    <xf numFmtId="3" fontId="1" fillId="0" borderId="1" xfId="0" applyNumberFormat="1" applyFont="1" applyBorder="1" applyAlignment="1">
      <alignment vertical="center"/>
    </xf>
    <xf numFmtId="218" fontId="1" fillId="0" borderId="1" xfId="196" applyNumberFormat="1" applyFont="1" applyBorder="1" applyAlignment="1">
      <alignment vertical="center"/>
    </xf>
    <xf numFmtId="3" fontId="1" fillId="0" borderId="1" xfId="0" applyNumberFormat="1" applyFont="1" applyBorder="1" applyAlignment="1">
      <alignment horizontal="center" vertical="center" wrapText="1"/>
    </xf>
    <xf numFmtId="0" fontId="89" fillId="0" borderId="1" xfId="0" applyFont="1" applyBorder="1" applyAlignment="1">
      <alignment horizontal="right" vertical="center"/>
    </xf>
    <xf numFmtId="0" fontId="89" fillId="0" borderId="1" xfId="0" applyFont="1" applyBorder="1" applyAlignment="1">
      <alignment vertical="center" wrapText="1"/>
    </xf>
    <xf numFmtId="3" fontId="89" fillId="0" borderId="1" xfId="0" applyNumberFormat="1" applyFont="1" applyBorder="1" applyAlignment="1">
      <alignment vertical="center"/>
    </xf>
    <xf numFmtId="218" fontId="89" fillId="0" borderId="1" xfId="196" applyNumberFormat="1" applyFont="1" applyBorder="1" applyAlignment="1">
      <alignment vertical="center"/>
    </xf>
    <xf numFmtId="3" fontId="89" fillId="0" borderId="1" xfId="0" applyNumberFormat="1" applyFont="1" applyBorder="1" applyAlignment="1">
      <alignment horizontal="center" vertical="center" wrapText="1"/>
    </xf>
    <xf numFmtId="0" fontId="89" fillId="0" borderId="1" xfId="0" applyFont="1" applyBorder="1" applyAlignment="1">
      <alignment horizontal="right"/>
    </xf>
    <xf numFmtId="0" fontId="89" fillId="0" borderId="1" xfId="0" applyFont="1" applyBorder="1" applyAlignment="1">
      <alignment/>
    </xf>
    <xf numFmtId="3" fontId="89" fillId="0" borderId="1" xfId="0" applyNumberFormat="1" applyFont="1" applyBorder="1" applyAlignment="1">
      <alignment/>
    </xf>
    <xf numFmtId="3" fontId="89" fillId="0" borderId="1" xfId="0" applyNumberFormat="1" applyFont="1" applyBorder="1" applyAlignment="1">
      <alignment horizontal="center"/>
    </xf>
    <xf numFmtId="0" fontId="1" fillId="0" borderId="1" xfId="0" applyFont="1" applyBorder="1" applyAlignment="1">
      <alignment vertical="center" wrapText="1"/>
    </xf>
    <xf numFmtId="3" fontId="1" fillId="0" borderId="1" xfId="0" applyNumberFormat="1" applyFont="1" applyBorder="1" applyAlignment="1">
      <alignment/>
    </xf>
    <xf numFmtId="201" fontId="1" fillId="0" borderId="1" xfId="0" applyNumberFormat="1" applyFont="1" applyBorder="1" applyAlignment="1">
      <alignment/>
    </xf>
    <xf numFmtId="3" fontId="1" fillId="0" borderId="1" xfId="0" applyNumberFormat="1" applyFont="1" applyBorder="1" applyAlignment="1">
      <alignment horizontal="center"/>
    </xf>
    <xf numFmtId="0" fontId="89" fillId="0" borderId="1" xfId="0" applyFont="1" applyBorder="1" applyAlignment="1">
      <alignment horizontal="center"/>
    </xf>
    <xf numFmtId="0" fontId="60" fillId="0" borderId="1" xfId="389" applyFont="1" applyFill="1" applyBorder="1" applyAlignment="1">
      <alignment horizontal="left" vertical="center" wrapText="1"/>
      <protection/>
    </xf>
    <xf numFmtId="201" fontId="89" fillId="0" borderId="1" xfId="0" applyNumberFormat="1" applyFont="1" applyBorder="1" applyAlignment="1">
      <alignment/>
    </xf>
    <xf numFmtId="0" fontId="89" fillId="0" borderId="7" xfId="0" applyFont="1" applyBorder="1" applyAlignment="1">
      <alignment horizontal="center"/>
    </xf>
    <xf numFmtId="0" fontId="60" fillId="0" borderId="34" xfId="389" applyFont="1" applyFill="1" applyBorder="1" applyAlignment="1">
      <alignment horizontal="left" vertical="center" wrapText="1"/>
      <protection/>
    </xf>
    <xf numFmtId="219" fontId="1" fillId="0" borderId="1" xfId="196" applyNumberFormat="1" applyFont="1" applyBorder="1" applyAlignment="1">
      <alignment/>
    </xf>
    <xf numFmtId="221" fontId="1" fillId="0" borderId="1" xfId="196" applyNumberFormat="1" applyFont="1" applyBorder="1" applyAlignment="1">
      <alignment/>
    </xf>
    <xf numFmtId="176" fontId="89" fillId="0" borderId="1" xfId="196" applyNumberFormat="1" applyFont="1" applyBorder="1" applyAlignment="1">
      <alignment/>
    </xf>
    <xf numFmtId="221" fontId="89" fillId="0" borderId="1" xfId="196" applyNumberFormat="1" applyFont="1" applyBorder="1" applyAlignment="1">
      <alignment/>
    </xf>
    <xf numFmtId="176" fontId="89" fillId="0" borderId="1" xfId="196" applyNumberFormat="1" applyFont="1" applyBorder="1" applyAlignment="1">
      <alignment horizontal="center"/>
    </xf>
    <xf numFmtId="3" fontId="152" fillId="49" borderId="35" xfId="0" applyNumberFormat="1" applyFont="1" applyFill="1" applyBorder="1" applyAlignment="1">
      <alignment horizontal="left" vertical="center" wrapText="1"/>
    </xf>
    <xf numFmtId="3" fontId="100" fillId="49" borderId="35" xfId="0" applyNumberFormat="1" applyFont="1" applyFill="1" applyBorder="1" applyAlignment="1">
      <alignment horizontal="left" vertical="center" wrapText="1"/>
    </xf>
    <xf numFmtId="3" fontId="164" fillId="0" borderId="35" xfId="389" applyNumberFormat="1" applyFont="1" applyFill="1" applyBorder="1" applyAlignment="1">
      <alignment horizontal="center" vertical="center" wrapText="1"/>
      <protection/>
    </xf>
    <xf numFmtId="3" fontId="154" fillId="49" borderId="35" xfId="389" applyNumberFormat="1" applyFont="1" applyFill="1" applyBorder="1" applyAlignment="1">
      <alignment horizontal="right" vertical="center" wrapText="1"/>
      <protection/>
    </xf>
    <xf numFmtId="3" fontId="156" fillId="49" borderId="35" xfId="389" applyNumberFormat="1" applyFont="1" applyFill="1" applyBorder="1" applyAlignment="1">
      <alignment horizontal="center" vertical="center" wrapText="1"/>
      <protection/>
    </xf>
    <xf numFmtId="0" fontId="60" fillId="49" borderId="35" xfId="0" applyFont="1" applyFill="1" applyBorder="1" applyAlignment="1">
      <alignment horizontal="left" vertical="center" wrapText="1"/>
    </xf>
    <xf numFmtId="3" fontId="152" fillId="0" borderId="35" xfId="0" applyNumberFormat="1" applyFont="1" applyFill="1" applyBorder="1" applyAlignment="1">
      <alignment horizontal="left" vertical="center" wrapText="1"/>
    </xf>
    <xf numFmtId="0" fontId="152" fillId="49" borderId="36" xfId="389" applyFont="1" applyFill="1" applyBorder="1" applyAlignment="1">
      <alignment horizontal="center" vertical="center" wrapText="1"/>
      <protection/>
    </xf>
    <xf numFmtId="3" fontId="152" fillId="49" borderId="35" xfId="389" applyNumberFormat="1" applyFont="1" applyFill="1" applyBorder="1" applyAlignment="1">
      <alignment horizontal="left" vertical="center" wrapText="1"/>
      <protection/>
    </xf>
    <xf numFmtId="3" fontId="152" fillId="49" borderId="36" xfId="389" applyNumberFormat="1" applyFont="1" applyFill="1" applyBorder="1" applyAlignment="1">
      <alignment horizontal="right" vertical="center" wrapText="1"/>
      <protection/>
    </xf>
    <xf numFmtId="3" fontId="156" fillId="49" borderId="36" xfId="389" applyNumberFormat="1" applyFont="1" applyFill="1" applyBorder="1" applyAlignment="1">
      <alignment horizontal="right" vertical="center" wrapText="1"/>
      <protection/>
    </xf>
    <xf numFmtId="3" fontId="152" fillId="49" borderId="36" xfId="389" applyNumberFormat="1" applyFont="1" applyFill="1" applyBorder="1" applyAlignment="1">
      <alignment horizontal="center" vertical="center" wrapText="1"/>
      <protection/>
    </xf>
    <xf numFmtId="3" fontId="152" fillId="49" borderId="0" xfId="389" applyNumberFormat="1" applyFont="1" applyFill="1" applyBorder="1" applyAlignment="1">
      <alignment horizontal="center" vertical="top" wrapText="1"/>
      <protection/>
    </xf>
    <xf numFmtId="0" fontId="166" fillId="49" borderId="0" xfId="389" applyFont="1" applyFill="1" applyBorder="1" applyAlignment="1">
      <alignment vertical="top" wrapText="1"/>
      <protection/>
    </xf>
    <xf numFmtId="0" fontId="154" fillId="49" borderId="35" xfId="0" applyFont="1" applyFill="1" applyBorder="1" applyAlignment="1">
      <alignment horizontal="center" vertical="center" wrapText="1"/>
    </xf>
    <xf numFmtId="3" fontId="154" fillId="49" borderId="0" xfId="389" applyNumberFormat="1" applyFont="1" applyFill="1" applyBorder="1" applyAlignment="1">
      <alignment horizontal="center" vertical="top" wrapText="1"/>
      <protection/>
    </xf>
    <xf numFmtId="3" fontId="154" fillId="49" borderId="0" xfId="389" applyNumberFormat="1" applyFont="1" applyFill="1" applyBorder="1" applyAlignment="1">
      <alignment vertical="top" wrapText="1"/>
      <protection/>
    </xf>
    <xf numFmtId="3" fontId="85" fillId="49" borderId="38" xfId="389" applyNumberFormat="1" applyFont="1" applyFill="1" applyBorder="1" applyAlignment="1">
      <alignment horizontal="center" vertical="center" wrapText="1"/>
      <protection/>
    </xf>
    <xf numFmtId="0" fontId="3" fillId="0" borderId="0" xfId="0" applyFont="1" applyAlignment="1">
      <alignment horizontal="center" vertical="center" wrapText="1"/>
    </xf>
    <xf numFmtId="0" fontId="1" fillId="0" borderId="2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xf>
    <xf numFmtId="0" fontId="5" fillId="0" borderId="0" xfId="0" applyFont="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wrapText="1"/>
    </xf>
    <xf numFmtId="3" fontId="86" fillId="49" borderId="1" xfId="389" applyNumberFormat="1" applyFont="1" applyFill="1" applyBorder="1" applyAlignment="1">
      <alignment horizontal="center" vertical="center" wrapText="1"/>
      <protection/>
    </xf>
    <xf numFmtId="3" fontId="86" fillId="49" borderId="33" xfId="389" applyNumberFormat="1" applyFont="1" applyFill="1" applyBorder="1" applyAlignment="1">
      <alignment horizontal="center" vertical="center" wrapText="1"/>
      <protection/>
    </xf>
    <xf numFmtId="3" fontId="85" fillId="0" borderId="1" xfId="389" applyNumberFormat="1" applyFont="1" applyFill="1" applyBorder="1" applyAlignment="1">
      <alignment horizontal="center" vertical="center" wrapText="1"/>
      <protection/>
    </xf>
    <xf numFmtId="0" fontId="81" fillId="49" borderId="0" xfId="389" applyFont="1" applyFill="1" applyBorder="1" applyAlignment="1">
      <alignment horizontal="center" vertical="center" wrapText="1"/>
      <protection/>
    </xf>
    <xf numFmtId="3" fontId="85" fillId="49" borderId="1" xfId="389" applyNumberFormat="1" applyFont="1" applyFill="1" applyBorder="1" applyAlignment="1">
      <alignment horizontal="center" vertical="center" wrapText="1"/>
      <protection/>
    </xf>
    <xf numFmtId="3" fontId="85" fillId="0" borderId="22" xfId="389" applyNumberFormat="1" applyFont="1" applyFill="1" applyBorder="1" applyAlignment="1">
      <alignment horizontal="center" vertical="center" wrapText="1"/>
      <protection/>
    </xf>
    <xf numFmtId="3" fontId="85" fillId="0" borderId="35" xfId="389" applyNumberFormat="1" applyFont="1" applyFill="1" applyBorder="1" applyAlignment="1">
      <alignment horizontal="center" vertical="center" wrapText="1"/>
      <protection/>
    </xf>
    <xf numFmtId="3" fontId="85" fillId="0" borderId="36" xfId="389" applyNumberFormat="1" applyFont="1" applyFill="1" applyBorder="1" applyAlignment="1">
      <alignment horizontal="center" vertical="center" wrapText="1"/>
      <protection/>
    </xf>
    <xf numFmtId="3" fontId="85" fillId="49" borderId="34" xfId="389" applyNumberFormat="1" applyFont="1" applyFill="1" applyBorder="1" applyAlignment="1">
      <alignment horizontal="center" vertical="center" wrapText="1"/>
      <protection/>
    </xf>
    <xf numFmtId="0" fontId="17" fillId="49" borderId="35" xfId="389" applyFont="1" applyFill="1" applyBorder="1">
      <alignment/>
      <protection/>
    </xf>
    <xf numFmtId="0" fontId="17" fillId="49" borderId="36" xfId="389" applyFont="1" applyFill="1" applyBorder="1">
      <alignment/>
      <protection/>
    </xf>
    <xf numFmtId="3" fontId="90" fillId="49" borderId="0" xfId="198" applyNumberFormat="1" applyFont="1" applyFill="1" applyBorder="1" applyAlignment="1">
      <alignment horizontal="center" vertical="center" wrapText="1"/>
    </xf>
    <xf numFmtId="0" fontId="81" fillId="0" borderId="0" xfId="389" applyFont="1" applyFill="1" applyBorder="1" applyAlignment="1">
      <alignment horizontal="center" vertical="center" wrapText="1"/>
      <protection/>
    </xf>
    <xf numFmtId="3" fontId="85" fillId="49" borderId="38" xfId="389" applyNumberFormat="1" applyFont="1" applyFill="1" applyBorder="1" applyAlignment="1">
      <alignment horizontal="center" vertical="center" wrapText="1"/>
      <protection/>
    </xf>
    <xf numFmtId="3" fontId="85" fillId="49" borderId="41" xfId="389" applyNumberFormat="1" applyFont="1" applyFill="1" applyBorder="1" applyAlignment="1">
      <alignment horizontal="center" vertical="center" wrapText="1"/>
      <protection/>
    </xf>
    <xf numFmtId="3" fontId="85" fillId="49" borderId="42" xfId="389" applyNumberFormat="1" applyFont="1" applyFill="1" applyBorder="1" applyAlignment="1">
      <alignment horizontal="center" vertical="center" wrapText="1"/>
      <protection/>
    </xf>
    <xf numFmtId="3" fontId="85" fillId="49" borderId="32" xfId="389" applyNumberFormat="1" applyFont="1" applyFill="1" applyBorder="1" applyAlignment="1">
      <alignment horizontal="center" vertical="center" wrapText="1"/>
      <protection/>
    </xf>
    <xf numFmtId="3" fontId="86" fillId="49" borderId="27" xfId="389" applyNumberFormat="1" applyFont="1" applyFill="1" applyBorder="1" applyAlignment="1">
      <alignment horizontal="center" vertical="center" wrapText="1"/>
      <protection/>
    </xf>
    <xf numFmtId="0" fontId="84" fillId="49" borderId="32" xfId="389" applyFont="1" applyFill="1" applyBorder="1" applyAlignment="1">
      <alignment horizontal="right" vertical="center" wrapText="1"/>
      <protection/>
    </xf>
    <xf numFmtId="3" fontId="85" fillId="49" borderId="43" xfId="389" applyNumberFormat="1" applyFont="1" applyFill="1" applyBorder="1" applyAlignment="1">
      <alignment horizontal="center" vertical="center" wrapText="1"/>
      <protection/>
    </xf>
    <xf numFmtId="3" fontId="85" fillId="49" borderId="44" xfId="389" applyNumberFormat="1" applyFont="1" applyFill="1" applyBorder="1" applyAlignment="1">
      <alignment horizontal="center" vertical="center" wrapText="1"/>
      <protection/>
    </xf>
    <xf numFmtId="3" fontId="85" fillId="49" borderId="33" xfId="389" applyNumberFormat="1" applyFont="1" applyFill="1" applyBorder="1" applyAlignment="1">
      <alignment horizontal="center" vertical="center" wrapText="1"/>
      <protection/>
    </xf>
    <xf numFmtId="3" fontId="85" fillId="49" borderId="27" xfId="389" applyNumberFormat="1" applyFont="1" applyFill="1" applyBorder="1" applyAlignment="1">
      <alignment horizontal="center" vertical="center" wrapText="1"/>
      <protection/>
    </xf>
    <xf numFmtId="3" fontId="85" fillId="49" borderId="7" xfId="389" applyNumberFormat="1" applyFont="1" applyFill="1" applyBorder="1" applyAlignment="1">
      <alignment horizontal="center" vertical="center" wrapText="1"/>
      <protection/>
    </xf>
    <xf numFmtId="3" fontId="98" fillId="49" borderId="28" xfId="389" applyNumberFormat="1" applyFont="1" applyFill="1" applyBorder="1" applyAlignment="1">
      <alignment horizontal="left"/>
      <protection/>
    </xf>
    <xf numFmtId="3" fontId="98" fillId="49" borderId="14" xfId="389" applyNumberFormat="1" applyFont="1" applyFill="1" applyBorder="1" applyAlignment="1">
      <alignment horizontal="left"/>
      <protection/>
    </xf>
    <xf numFmtId="3" fontId="98" fillId="49" borderId="40" xfId="389" applyNumberFormat="1" applyFont="1" applyFill="1" applyBorder="1" applyAlignment="1">
      <alignment horizontal="left"/>
      <protection/>
    </xf>
    <xf numFmtId="3" fontId="85" fillId="49" borderId="22" xfId="389" applyNumberFormat="1" applyFont="1" applyFill="1" applyBorder="1" applyAlignment="1">
      <alignment horizontal="center" vertical="center" wrapText="1"/>
      <protection/>
    </xf>
    <xf numFmtId="3" fontId="85" fillId="49" borderId="35" xfId="389" applyNumberFormat="1" applyFont="1" applyFill="1" applyBorder="1" applyAlignment="1">
      <alignment horizontal="center" vertical="center" wrapText="1"/>
      <protection/>
    </xf>
    <xf numFmtId="3" fontId="85" fillId="49" borderId="36" xfId="389" applyNumberFormat="1" applyFont="1" applyFill="1" applyBorder="1" applyAlignment="1">
      <alignment horizontal="center" vertical="center" wrapText="1"/>
      <protection/>
    </xf>
    <xf numFmtId="0" fontId="85" fillId="49" borderId="33" xfId="389" applyNumberFormat="1" applyFont="1" applyFill="1" applyBorder="1" applyAlignment="1">
      <alignment horizontal="center" vertical="center" wrapText="1"/>
      <protection/>
    </xf>
    <xf numFmtId="0" fontId="85" fillId="49" borderId="27" xfId="389" applyNumberFormat="1" applyFont="1" applyFill="1" applyBorder="1" applyAlignment="1">
      <alignment horizontal="center" vertical="center" wrapText="1"/>
      <protection/>
    </xf>
    <xf numFmtId="0" fontId="80" fillId="0" borderId="0" xfId="389" applyFont="1" applyFill="1" applyBorder="1" applyAlignment="1">
      <alignment horizontal="center" vertical="center" wrapText="1"/>
      <protection/>
    </xf>
    <xf numFmtId="3" fontId="86" fillId="49" borderId="39" xfId="389" applyNumberFormat="1" applyFont="1" applyFill="1" applyBorder="1" applyAlignment="1">
      <alignment horizontal="center" vertical="center" wrapText="1"/>
      <protection/>
    </xf>
    <xf numFmtId="3" fontId="86" fillId="49" borderId="45" xfId="389" applyNumberFormat="1" applyFont="1" applyFill="1" applyBorder="1" applyAlignment="1">
      <alignment horizontal="center" vertical="center" wrapText="1"/>
      <protection/>
    </xf>
    <xf numFmtId="3" fontId="86" fillId="49" borderId="7" xfId="389" applyNumberFormat="1" applyFont="1" applyFill="1" applyBorder="1" applyAlignment="1">
      <alignment horizontal="center" vertical="center" wrapText="1"/>
      <protection/>
    </xf>
    <xf numFmtId="3" fontId="86" fillId="49" borderId="38" xfId="389" applyNumberFormat="1" applyFont="1" applyFill="1" applyBorder="1" applyAlignment="1">
      <alignment horizontal="center" vertical="center" wrapText="1"/>
      <protection/>
    </xf>
    <xf numFmtId="3" fontId="86" fillId="49" borderId="43" xfId="389" applyNumberFormat="1" applyFont="1" applyFill="1" applyBorder="1" applyAlignment="1">
      <alignment horizontal="center" vertical="center" wrapText="1"/>
      <protection/>
    </xf>
    <xf numFmtId="0" fontId="6" fillId="0" borderId="0" xfId="389" applyFont="1" applyFill="1" applyBorder="1" applyAlignment="1">
      <alignment horizontal="left" vertical="center"/>
      <protection/>
    </xf>
    <xf numFmtId="0" fontId="98" fillId="49" borderId="0" xfId="389" applyFont="1" applyFill="1" applyBorder="1" applyAlignment="1">
      <alignment horizontal="center" vertical="center"/>
      <protection/>
    </xf>
    <xf numFmtId="0" fontId="80" fillId="49" borderId="0" xfId="389" applyFont="1" applyFill="1" applyBorder="1" applyAlignment="1">
      <alignment horizontal="center" vertical="center" wrapText="1"/>
      <protection/>
    </xf>
    <xf numFmtId="0" fontId="99" fillId="49" borderId="32" xfId="389" applyFont="1" applyFill="1" applyBorder="1" applyAlignment="1">
      <alignment horizontal="right" vertical="center" wrapText="1"/>
      <protection/>
    </xf>
    <xf numFmtId="0" fontId="98" fillId="58" borderId="0" xfId="389" applyFont="1" applyFill="1" applyBorder="1" applyAlignment="1">
      <alignment horizontal="center" vertical="center"/>
      <protection/>
    </xf>
    <xf numFmtId="0" fontId="84" fillId="49" borderId="32" xfId="389" applyFont="1" applyFill="1" applyBorder="1" applyAlignment="1">
      <alignment horizontal="right" vertical="center" wrapText="1" indent="1"/>
      <protection/>
    </xf>
    <xf numFmtId="0" fontId="167" fillId="0" borderId="0" xfId="0" applyFont="1" applyAlignment="1">
      <alignment horizontal="center" vertical="top" wrapText="1"/>
    </xf>
    <xf numFmtId="0" fontId="167" fillId="0" borderId="0" xfId="0" applyFont="1" applyAlignment="1">
      <alignment horizontal="center"/>
    </xf>
    <xf numFmtId="0" fontId="168" fillId="0" borderId="0" xfId="0" applyFont="1" applyAlignment="1">
      <alignment horizontal="center"/>
    </xf>
    <xf numFmtId="0" fontId="167" fillId="0" borderId="0" xfId="0" applyFont="1" applyAlignment="1" quotePrefix="1">
      <alignment horizontal="center"/>
    </xf>
    <xf numFmtId="0" fontId="144" fillId="0" borderId="0" xfId="0" applyFont="1" applyAlignment="1" quotePrefix="1">
      <alignment horizontal="center"/>
    </xf>
    <xf numFmtId="0" fontId="126" fillId="0" borderId="0" xfId="0" applyFont="1" applyAlignment="1">
      <alignment horizontal="center"/>
    </xf>
    <xf numFmtId="0" fontId="3" fillId="0" borderId="0" xfId="0" applyFont="1" applyAlignment="1" quotePrefix="1">
      <alignment horizontal="center"/>
    </xf>
    <xf numFmtId="0" fontId="169" fillId="0" borderId="0" xfId="0" applyFont="1" applyAlignment="1">
      <alignment horizontal="center" vertical="top" wrapText="1"/>
    </xf>
    <xf numFmtId="0" fontId="169" fillId="0" borderId="0" xfId="0" applyFont="1" applyAlignment="1">
      <alignment vertical="top" wrapText="1"/>
    </xf>
    <xf numFmtId="0" fontId="170" fillId="0" borderId="0" xfId="0" applyFont="1" applyAlignment="1">
      <alignment horizontal="center"/>
    </xf>
    <xf numFmtId="0" fontId="169" fillId="0" borderId="0" xfId="0" applyFont="1" applyAlignment="1">
      <alignment horizontal="center"/>
    </xf>
    <xf numFmtId="0" fontId="169" fillId="0" borderId="0" xfId="0" applyFont="1" applyAlignment="1">
      <alignment/>
    </xf>
    <xf numFmtId="0" fontId="169" fillId="0" borderId="0" xfId="0" applyFont="1" applyAlignment="1" quotePrefix="1">
      <alignment horizontal="center"/>
    </xf>
    <xf numFmtId="0" fontId="169" fillId="0" borderId="0" xfId="0" applyFont="1" applyAlignment="1" quotePrefix="1">
      <alignment/>
    </xf>
    <xf numFmtId="0" fontId="170" fillId="0" borderId="0" xfId="0" applyFont="1" applyAlignment="1" quotePrefix="1">
      <alignment horizontal="center"/>
    </xf>
    <xf numFmtId="0" fontId="170" fillId="0" borderId="0" xfId="0" applyFont="1" applyAlignment="1" quotePrefix="1">
      <alignment horizontal="center"/>
    </xf>
    <xf numFmtId="3" fontId="90" fillId="49" borderId="0" xfId="198" applyNumberFormat="1" applyFont="1" applyFill="1" applyBorder="1" applyAlignment="1" quotePrefix="1">
      <alignment horizontal="center" vertical="center" wrapText="1"/>
    </xf>
    <xf numFmtId="0" fontId="169" fillId="0" borderId="0" xfId="0" applyFont="1" applyAlignment="1" quotePrefix="1">
      <alignment horizontal="center"/>
    </xf>
    <xf numFmtId="3" fontId="85" fillId="49" borderId="28" xfId="389" applyNumberFormat="1" applyFont="1" applyFill="1" applyBorder="1" applyAlignment="1">
      <alignment horizontal="center" vertical="center" wrapText="1"/>
      <protection/>
    </xf>
    <xf numFmtId="3" fontId="85" fillId="49" borderId="40" xfId="389" applyNumberFormat="1" applyFont="1" applyFill="1" applyBorder="1" applyAlignment="1">
      <alignment horizontal="center" vertical="center" wrapText="1"/>
      <protection/>
    </xf>
    <xf numFmtId="3" fontId="85" fillId="0" borderId="28" xfId="389" applyNumberFormat="1" applyFont="1" applyFill="1" applyBorder="1" applyAlignment="1">
      <alignment horizontal="center" vertical="center" wrapText="1"/>
      <protection/>
    </xf>
    <xf numFmtId="3" fontId="85" fillId="0" borderId="40" xfId="389" applyNumberFormat="1" applyFont="1" applyFill="1" applyBorder="1" applyAlignment="1">
      <alignment horizontal="center" vertical="center" wrapText="1"/>
      <protection/>
    </xf>
    <xf numFmtId="3" fontId="36" fillId="49" borderId="33" xfId="457" applyNumberFormat="1" applyFont="1" applyFill="1" applyBorder="1" applyAlignment="1">
      <alignment horizontal="center" vertical="center" wrapText="1"/>
      <protection/>
    </xf>
    <xf numFmtId="3" fontId="36" fillId="0" borderId="33" xfId="457" applyNumberFormat="1" applyFont="1" applyFill="1" applyBorder="1" applyAlignment="1">
      <alignment horizontal="center" vertical="center" wrapText="1"/>
      <protection/>
    </xf>
    <xf numFmtId="3" fontId="152" fillId="49" borderId="35" xfId="0" applyNumberFormat="1" applyFont="1" applyFill="1" applyBorder="1" applyAlignment="1">
      <alignment horizontal="justify" vertical="center" wrapText="1"/>
    </xf>
    <xf numFmtId="3" fontId="90" fillId="49" borderId="0" xfId="198" applyNumberFormat="1" applyFont="1" applyFill="1" applyBorder="1" applyAlignment="1" quotePrefix="1">
      <alignment horizontal="center" vertical="center" wrapText="1"/>
    </xf>
    <xf numFmtId="0" fontId="103" fillId="0" borderId="35" xfId="389" applyNumberFormat="1" applyFont="1" applyFill="1" applyBorder="1" applyAlignment="1">
      <alignment horizontal="center" vertical="center" wrapText="1"/>
      <protection/>
    </xf>
    <xf numFmtId="3" fontId="85" fillId="49" borderId="39" xfId="389" applyNumberFormat="1" applyFont="1" applyFill="1" applyBorder="1" applyAlignment="1">
      <alignment horizontal="center" vertical="center" wrapText="1"/>
      <protection/>
    </xf>
    <xf numFmtId="3" fontId="85" fillId="49" borderId="39" xfId="389" applyNumberFormat="1" applyFont="1" applyFill="1" applyBorder="1" applyAlignment="1">
      <alignment horizontal="center" vertical="center" wrapText="1"/>
      <protection/>
    </xf>
    <xf numFmtId="3" fontId="85" fillId="49" borderId="45" xfId="389" applyNumberFormat="1" applyFont="1" applyFill="1" applyBorder="1" applyAlignment="1">
      <alignment horizontal="center" vertical="center" wrapText="1"/>
      <protection/>
    </xf>
  </cellXfs>
  <cellStyles count="559">
    <cellStyle name="Normal" xfId="0"/>
    <cellStyle name="          &#13;&#10;shell=progman.exe&#13;&#10;m" xfId="15"/>
    <cellStyle name="#,##0" xfId="16"/>
    <cellStyle name="??" xfId="17"/>
    <cellStyle name="?? [0.00]_PRODUCT DETAIL Q1" xfId="18"/>
    <cellStyle name="?? [0]" xfId="19"/>
    <cellStyle name="?? [0] 2" xfId="20"/>
    <cellStyle name="?? [0] 3" xfId="21"/>
    <cellStyle name="?_x001D_??%U©÷u&amp;H©÷9_x0008_? s&#10;_x0007__x0001__x0001_" xfId="22"/>
    <cellStyle name="???? [0.00]_PRODUCT DETAIL Q1" xfId="23"/>
    <cellStyle name="??????" xfId="24"/>
    <cellStyle name="????_List-dwg" xfId="25"/>
    <cellStyle name="???[0]_?? DI" xfId="26"/>
    <cellStyle name="???_?? DI" xfId="27"/>
    <cellStyle name="??[0]_MATL COST ANALYSIS" xfId="28"/>
    <cellStyle name="??_ ??? ???? " xfId="29"/>
    <cellStyle name="??A? [0]_ÿÿÿÿÿÿ_1_¢¬???¢â? " xfId="30"/>
    <cellStyle name="??A?_ÿÿÿÿÿÿ_1_¢¬???¢â? " xfId="31"/>
    <cellStyle name="?¡±¢¥?_?¨ù??¢´¢¥_¢¬???¢â? " xfId="32"/>
    <cellStyle name="?ðÇ%U?&amp;H?_x0008_?s&#10;_x0007__x0001__x0001_" xfId="33"/>
    <cellStyle name="_Huong CHI tieu Nhiem vu CTMTQG 2014(1)" xfId="34"/>
    <cellStyle name="_KH.DTC.gd2016-2020 tinh (T2-2015)" xfId="35"/>
    <cellStyle name="_Tong hop may cheu nganh 1" xfId="36"/>
    <cellStyle name="_Tong hop may cheu nganh 1_KH 2016-2020 (hop phong TCKH can doi1) hop 5.5.2016 (1) (1)" xfId="37"/>
    <cellStyle name="•W?_Format" xfId="38"/>
    <cellStyle name="•W€_Format" xfId="39"/>
    <cellStyle name="•W_Format" xfId="40"/>
    <cellStyle name="W_STDFOR" xfId="41"/>
    <cellStyle name="0.0" xfId="42"/>
    <cellStyle name="0.00" xfId="43"/>
    <cellStyle name="1" xfId="44"/>
    <cellStyle name="¹éºÐÀ²_±âÅ¸" xfId="45"/>
    <cellStyle name="2" xfId="46"/>
    <cellStyle name="20" xfId="47"/>
    <cellStyle name="20% - Accent1" xfId="48"/>
    <cellStyle name="20% - Accent1 2" xfId="49"/>
    <cellStyle name="20% - Accent1 2 2" xfId="50"/>
    <cellStyle name="20% - Accent1 2 3" xfId="51"/>
    <cellStyle name="20% - Accent1 3" xfId="52"/>
    <cellStyle name="20% - Accent1 3 2" xfId="53"/>
    <cellStyle name="20% - Accent1 3 3" xfId="54"/>
    <cellStyle name="20% - Accent2" xfId="55"/>
    <cellStyle name="20% - Accent2 2" xfId="56"/>
    <cellStyle name="20% - Accent2 2 2" xfId="57"/>
    <cellStyle name="20% - Accent2 2 3" xfId="58"/>
    <cellStyle name="20% - Accent2 3" xfId="59"/>
    <cellStyle name="20% - Accent2 3 2" xfId="60"/>
    <cellStyle name="20% - Accent2 3 3" xfId="61"/>
    <cellStyle name="20% - Accent3" xfId="62"/>
    <cellStyle name="20% - Accent3 2" xfId="63"/>
    <cellStyle name="20% - Accent3 2 2" xfId="64"/>
    <cellStyle name="20% - Accent3 2 3" xfId="65"/>
    <cellStyle name="20% - Accent3 3" xfId="66"/>
    <cellStyle name="20% - Accent3 3 2" xfId="67"/>
    <cellStyle name="20% - Accent3 3 3" xfId="68"/>
    <cellStyle name="20% - Accent4" xfId="69"/>
    <cellStyle name="20% - Accent4 2" xfId="70"/>
    <cellStyle name="20% - Accent4 2 2" xfId="71"/>
    <cellStyle name="20% - Accent4 2 3" xfId="72"/>
    <cellStyle name="20% - Accent4 3" xfId="73"/>
    <cellStyle name="20% - Accent4 3 2" xfId="74"/>
    <cellStyle name="20% - Accent4 3 3" xfId="75"/>
    <cellStyle name="20% - Accent5" xfId="76"/>
    <cellStyle name="20% - Accent5 2" xfId="77"/>
    <cellStyle name="20% - Accent5 2 2" xfId="78"/>
    <cellStyle name="20% - Accent5 2 3" xfId="79"/>
    <cellStyle name="20% - Accent5 3" xfId="80"/>
    <cellStyle name="20% - Accent5 3 2" xfId="81"/>
    <cellStyle name="20% - Accent5 3 3" xfId="82"/>
    <cellStyle name="20% - Accent6" xfId="83"/>
    <cellStyle name="20% - Accent6 2" xfId="84"/>
    <cellStyle name="20% - Accent6 2 2" xfId="85"/>
    <cellStyle name="20% - Accent6 2 3" xfId="86"/>
    <cellStyle name="20% - Accent6 3" xfId="87"/>
    <cellStyle name="20% - Accent6 3 2" xfId="88"/>
    <cellStyle name="20% - Accent6 3 3" xfId="89"/>
    <cellStyle name="3" xfId="90"/>
    <cellStyle name="4" xfId="91"/>
    <cellStyle name="40% - Accent1" xfId="92"/>
    <cellStyle name="40% - Accent1 2" xfId="93"/>
    <cellStyle name="40% - Accent1 2 2" xfId="94"/>
    <cellStyle name="40% - Accent1 2 3" xfId="95"/>
    <cellStyle name="40% - Accent1 3" xfId="96"/>
    <cellStyle name="40% - Accent1 3 2" xfId="97"/>
    <cellStyle name="40% - Accent1 3 3" xfId="98"/>
    <cellStyle name="40% - Accent2" xfId="99"/>
    <cellStyle name="40% - Accent2 2" xfId="100"/>
    <cellStyle name="40% - Accent2 2 2" xfId="101"/>
    <cellStyle name="40% - Accent2 2 3" xfId="102"/>
    <cellStyle name="40% - Accent2 3" xfId="103"/>
    <cellStyle name="40% - Accent2 3 2" xfId="104"/>
    <cellStyle name="40% - Accent2 3 3" xfId="105"/>
    <cellStyle name="40% - Accent3" xfId="106"/>
    <cellStyle name="40% - Accent3 2" xfId="107"/>
    <cellStyle name="40% - Accent3 2 2" xfId="108"/>
    <cellStyle name="40% - Accent3 2 3" xfId="109"/>
    <cellStyle name="40% - Accent3 3" xfId="110"/>
    <cellStyle name="40% - Accent3 3 2" xfId="111"/>
    <cellStyle name="40% - Accent3 3 3" xfId="112"/>
    <cellStyle name="40% - Accent4" xfId="113"/>
    <cellStyle name="40% - Accent4 2" xfId="114"/>
    <cellStyle name="40% - Accent4 2 2" xfId="115"/>
    <cellStyle name="40% - Accent4 2 3" xfId="116"/>
    <cellStyle name="40% - Accent4 3" xfId="117"/>
    <cellStyle name="40% - Accent4 3 2" xfId="118"/>
    <cellStyle name="40% - Accent4 3 3" xfId="119"/>
    <cellStyle name="40% - Accent5" xfId="120"/>
    <cellStyle name="40% - Accent5 2" xfId="121"/>
    <cellStyle name="40% - Accent5 2 2" xfId="122"/>
    <cellStyle name="40% - Accent5 2 3" xfId="123"/>
    <cellStyle name="40% - Accent5 3" xfId="124"/>
    <cellStyle name="40% - Accent5 3 2" xfId="125"/>
    <cellStyle name="40% - Accent5 3 3" xfId="126"/>
    <cellStyle name="40% - Accent6" xfId="127"/>
    <cellStyle name="40% - Accent6 2" xfId="128"/>
    <cellStyle name="40% - Accent6 2 2" xfId="129"/>
    <cellStyle name="40% - Accent6 2 3" xfId="130"/>
    <cellStyle name="40% - Accent6 3" xfId="131"/>
    <cellStyle name="40% - Accent6 3 2" xfId="132"/>
    <cellStyle name="40% - Accent6 3 3" xfId="133"/>
    <cellStyle name="6" xfId="134"/>
    <cellStyle name="6_GiaM 062005" xfId="135"/>
    <cellStyle name="60% - Accent1" xfId="136"/>
    <cellStyle name="60% - Accent1 2" xfId="137"/>
    <cellStyle name="60% - Accent1 3" xfId="138"/>
    <cellStyle name="60% - Accent2" xfId="139"/>
    <cellStyle name="60% - Accent2 2" xfId="140"/>
    <cellStyle name="60% - Accent2 3" xfId="141"/>
    <cellStyle name="60% - Accent3" xfId="142"/>
    <cellStyle name="60% - Accent3 2" xfId="143"/>
    <cellStyle name="60% - Accent3 3" xfId="144"/>
    <cellStyle name="60% - Accent4" xfId="145"/>
    <cellStyle name="60% - Accent4 2" xfId="146"/>
    <cellStyle name="60% - Accent4 3" xfId="147"/>
    <cellStyle name="60% - Accent5" xfId="148"/>
    <cellStyle name="60% - Accent5 2" xfId="149"/>
    <cellStyle name="60% - Accent5 3" xfId="150"/>
    <cellStyle name="60% - Accent6" xfId="151"/>
    <cellStyle name="60% - Accent6 2" xfId="152"/>
    <cellStyle name="60% - Accent6 3" xfId="153"/>
    <cellStyle name="Accent1" xfId="154"/>
    <cellStyle name="Accent1 2" xfId="155"/>
    <cellStyle name="Accent1 3" xfId="156"/>
    <cellStyle name="Accent2" xfId="157"/>
    <cellStyle name="Accent2 2" xfId="158"/>
    <cellStyle name="Accent2 3" xfId="159"/>
    <cellStyle name="Accent3" xfId="160"/>
    <cellStyle name="Accent3 2" xfId="161"/>
    <cellStyle name="Accent3 3" xfId="162"/>
    <cellStyle name="Accent4" xfId="163"/>
    <cellStyle name="Accent4 2" xfId="164"/>
    <cellStyle name="Accent4 3" xfId="165"/>
    <cellStyle name="Accent5" xfId="166"/>
    <cellStyle name="Accent5 2" xfId="167"/>
    <cellStyle name="Accent5 3" xfId="168"/>
    <cellStyle name="Accent6" xfId="169"/>
    <cellStyle name="Accent6 2" xfId="170"/>
    <cellStyle name="Accent6 3" xfId="171"/>
    <cellStyle name="ÅëÈ­ [0]_¿ì¹°Åë" xfId="172"/>
    <cellStyle name="AeE­ [0]_INQUIRY ¿µ¾÷AßAø " xfId="173"/>
    <cellStyle name="ÅëÈ­ [0]_Sheet1" xfId="174"/>
    <cellStyle name="ÅëÈ­_¿ì¹°Åë" xfId="175"/>
    <cellStyle name="AeE­_INQUIRY ¿µ¾÷AßAø " xfId="176"/>
    <cellStyle name="ÅëÈ­_Sheet1" xfId="177"/>
    <cellStyle name="ÄÞ¸¶ [0]_¿ì¹°Åë" xfId="178"/>
    <cellStyle name="AÞ¸¶ [0]_INQUIRY ¿?¾÷AßAø " xfId="179"/>
    <cellStyle name="ÄÞ¸¶ [0]_L601CPT" xfId="180"/>
    <cellStyle name="ÄÞ¸¶_¿ì¹°Åë" xfId="181"/>
    <cellStyle name="AÞ¸¶_INQUIRY ¿?¾÷AßAø " xfId="182"/>
    <cellStyle name="ÄÞ¸¶_L601CPT" xfId="183"/>
    <cellStyle name="Bad" xfId="184"/>
    <cellStyle name="Bad 2" xfId="185"/>
    <cellStyle name="Bad 3" xfId="186"/>
    <cellStyle name="C?AØ_¿?¾÷CoE² " xfId="187"/>
    <cellStyle name="Ç¥ÁØ_#2(M17)_1" xfId="188"/>
    <cellStyle name="C￥AØ_¿μ¾÷CoE² " xfId="189"/>
    <cellStyle name="Ç¥ÁØ_±³°¢¼ö·®" xfId="190"/>
    <cellStyle name="Calc Currency (0)" xfId="191"/>
    <cellStyle name="Calculation" xfId="192"/>
    <cellStyle name="Calculation 2" xfId="193"/>
    <cellStyle name="Calculation 3" xfId="194"/>
    <cellStyle name="category" xfId="195"/>
    <cellStyle name="Comma" xfId="196"/>
    <cellStyle name="Comma [0]" xfId="197"/>
    <cellStyle name="Comma 10" xfId="198"/>
    <cellStyle name="Comma 10 10" xfId="199"/>
    <cellStyle name="Comma 10 10 2" xfId="200"/>
    <cellStyle name="Comma 10 10 3" xfId="201"/>
    <cellStyle name="Comma 10 2" xfId="202"/>
    <cellStyle name="Comma 10 3" xfId="203"/>
    <cellStyle name="Comma 10 3 2" xfId="204"/>
    <cellStyle name="Comma 10 3 3" xfId="205"/>
    <cellStyle name="Comma 10 4" xfId="206"/>
    <cellStyle name="Comma 11" xfId="207"/>
    <cellStyle name="Comma 11 2" xfId="208"/>
    <cellStyle name="Comma 11 3" xfId="209"/>
    <cellStyle name="Comma 12" xfId="210"/>
    <cellStyle name="Comma 13" xfId="211"/>
    <cellStyle name="Comma 13 2" xfId="212"/>
    <cellStyle name="Comma 13 3" xfId="213"/>
    <cellStyle name="Comma 14" xfId="214"/>
    <cellStyle name="Comma 15" xfId="215"/>
    <cellStyle name="Comma 16" xfId="216"/>
    <cellStyle name="Comma 17" xfId="217"/>
    <cellStyle name="Comma 2" xfId="218"/>
    <cellStyle name="Comma 2 10" xfId="219"/>
    <cellStyle name="Comma 2 10 2" xfId="220"/>
    <cellStyle name="Comma 2 10 3" xfId="221"/>
    <cellStyle name="Comma 2 2" xfId="222"/>
    <cellStyle name="Comma 2 2 2" xfId="223"/>
    <cellStyle name="Comma 2 2 3" xfId="224"/>
    <cellStyle name="Comma 2 28" xfId="225"/>
    <cellStyle name="Comma 2 28 2" xfId="226"/>
    <cellStyle name="Comma 2 28 3" xfId="227"/>
    <cellStyle name="Comma 2 3" xfId="228"/>
    <cellStyle name="Comma 2 3 2" xfId="229"/>
    <cellStyle name="Comma 2 3 3" xfId="230"/>
    <cellStyle name="Comma 2 4" xfId="231"/>
    <cellStyle name="Comma 2 4 2" xfId="232"/>
    <cellStyle name="Comma 2 4 2 2" xfId="233"/>
    <cellStyle name="Comma 2 4 2 3" xfId="234"/>
    <cellStyle name="Comma 2 4 3" xfId="235"/>
    <cellStyle name="Comma 2 4 4" xfId="236"/>
    <cellStyle name="Comma 2 5" xfId="237"/>
    <cellStyle name="Comma 2 6" xfId="238"/>
    <cellStyle name="Comma 2_KH 2016-2020 (hop phong TCKH can doi1) hop 5.5.2016 (1) (1)" xfId="239"/>
    <cellStyle name="Comma 3" xfId="240"/>
    <cellStyle name="Comma 3 2" xfId="241"/>
    <cellStyle name="Comma 3 2 2" xfId="242"/>
    <cellStyle name="Comma 3 2 3" xfId="243"/>
    <cellStyle name="Comma 3 3" xfId="244"/>
    <cellStyle name="Comma 3 4" xfId="245"/>
    <cellStyle name="Comma 3_KH 2016-2020 (hop phong TCKH can doi1) hop 5.5.2016 (1) (1)" xfId="246"/>
    <cellStyle name="Comma 4" xfId="247"/>
    <cellStyle name="Comma 4 2" xfId="248"/>
    <cellStyle name="Comma 4 2 2" xfId="249"/>
    <cellStyle name="Comma 4 2 3" xfId="250"/>
    <cellStyle name="Comma 4 20" xfId="251"/>
    <cellStyle name="Comma 4 20 2" xfId="252"/>
    <cellStyle name="Comma 4 20 3" xfId="253"/>
    <cellStyle name="Comma 4 3" xfId="254"/>
    <cellStyle name="Comma 4 3 2" xfId="255"/>
    <cellStyle name="Comma 4 3 3" xfId="256"/>
    <cellStyle name="Comma 4 4" xfId="257"/>
    <cellStyle name="Comma 4 4 2" xfId="258"/>
    <cellStyle name="Comma 4 4 3" xfId="259"/>
    <cellStyle name="Comma 4 5" xfId="260"/>
    <cellStyle name="Comma 4 6" xfId="261"/>
    <cellStyle name="Comma 4_KH 2016-2020 (hop phong TCKH can doi1) hop 5.5.2016 (1) (1)" xfId="262"/>
    <cellStyle name="Comma 5" xfId="263"/>
    <cellStyle name="Comma 5 2" xfId="264"/>
    <cellStyle name="Comma 5 3" xfId="265"/>
    <cellStyle name="Comma 6" xfId="266"/>
    <cellStyle name="Comma 6 2" xfId="267"/>
    <cellStyle name="Comma 6 3" xfId="268"/>
    <cellStyle name="Comma 7" xfId="269"/>
    <cellStyle name="Comma 7 2" xfId="270"/>
    <cellStyle name="Comma 7 3" xfId="271"/>
    <cellStyle name="Comma 8" xfId="272"/>
    <cellStyle name="Comma 8 2" xfId="273"/>
    <cellStyle name="Comma 8 2 2" xfId="274"/>
    <cellStyle name="Comma 8 2 3" xfId="275"/>
    <cellStyle name="Comma 8 3" xfId="276"/>
    <cellStyle name="Comma 8 3 2" xfId="277"/>
    <cellStyle name="Comma 8 3 3" xfId="278"/>
    <cellStyle name="Comma 8 4" xfId="279"/>
    <cellStyle name="Comma 8 5" xfId="280"/>
    <cellStyle name="Comma 8 6" xfId="281"/>
    <cellStyle name="Comma 8_KH 2016-2020 (hop phong TCKH can doi1) hop 5.5.2016 (1) (1)" xfId="282"/>
    <cellStyle name="Comma 9" xfId="283"/>
    <cellStyle name="Comma 9 2" xfId="284"/>
    <cellStyle name="Comma 9 3" xfId="285"/>
    <cellStyle name="comma zerodec" xfId="286"/>
    <cellStyle name="Comma0" xfId="287"/>
    <cellStyle name="Comma0 2" xfId="288"/>
    <cellStyle name="Comma0 3" xfId="289"/>
    <cellStyle name="Currency" xfId="290"/>
    <cellStyle name="Currency [0]" xfId="291"/>
    <cellStyle name="Currency0" xfId="292"/>
    <cellStyle name="Currency0 2" xfId="293"/>
    <cellStyle name="Currency0 3" xfId="294"/>
    <cellStyle name="Currency1" xfId="295"/>
    <cellStyle name="Check Cell" xfId="296"/>
    <cellStyle name="Check Cell 2" xfId="297"/>
    <cellStyle name="Check Cell 3" xfId="298"/>
    <cellStyle name="CHUONG" xfId="299"/>
    <cellStyle name="Date" xfId="300"/>
    <cellStyle name="Dezimal [0]_UXO VII" xfId="301"/>
    <cellStyle name="Dezimal_UXO VII" xfId="302"/>
    <cellStyle name="Dollar (zero dec)" xfId="303"/>
    <cellStyle name="Đầu đề 1" xfId="304"/>
    <cellStyle name="Đầu đề 2" xfId="305"/>
    <cellStyle name="Đầu đề 3" xfId="306"/>
    <cellStyle name="Đầu đề 4" xfId="307"/>
    <cellStyle name="Đầu ra" xfId="308"/>
    <cellStyle name="Đầu vào" xfId="309"/>
    <cellStyle name="e" xfId="310"/>
    <cellStyle name="e 2" xfId="311"/>
    <cellStyle name="e 3" xfId="312"/>
    <cellStyle name="Euro" xfId="313"/>
    <cellStyle name="Explanatory Text" xfId="314"/>
    <cellStyle name="Explanatory Text 2" xfId="315"/>
    <cellStyle name="Explanatory Text 3" xfId="316"/>
    <cellStyle name="f" xfId="317"/>
    <cellStyle name="f 2" xfId="318"/>
    <cellStyle name="f 3" xfId="319"/>
    <cellStyle name="Fixed" xfId="320"/>
    <cellStyle name="Followed Hyperlink" xfId="321"/>
    <cellStyle name="Ghi chú" xfId="322"/>
    <cellStyle name="Ghi chú 2" xfId="323"/>
    <cellStyle name="Ghi chú 3" xfId="324"/>
    <cellStyle name="Good" xfId="325"/>
    <cellStyle name="Good 2" xfId="326"/>
    <cellStyle name="Good 3" xfId="327"/>
    <cellStyle name="Grey" xfId="328"/>
    <cellStyle name="HAI" xfId="329"/>
    <cellStyle name="HAI 2" xfId="330"/>
    <cellStyle name="HAI 3" xfId="331"/>
    <cellStyle name="HEADER" xfId="332"/>
    <cellStyle name="Header1" xfId="333"/>
    <cellStyle name="Header2" xfId="334"/>
    <cellStyle name="Heading 1" xfId="335"/>
    <cellStyle name="Heading 1 2" xfId="336"/>
    <cellStyle name="Heading 1 3" xfId="337"/>
    <cellStyle name="Heading 2" xfId="338"/>
    <cellStyle name="Heading 2 2" xfId="339"/>
    <cellStyle name="Heading 2 3" xfId="340"/>
    <cellStyle name="Heading 3" xfId="341"/>
    <cellStyle name="Heading 3 2" xfId="342"/>
    <cellStyle name="Heading 3 3" xfId="343"/>
    <cellStyle name="Heading 4" xfId="344"/>
    <cellStyle name="Heading 4 2" xfId="345"/>
    <cellStyle name="Heading1" xfId="346"/>
    <cellStyle name="Heading2" xfId="347"/>
    <cellStyle name="Hyperlink" xfId="348"/>
    <cellStyle name="Hyperlink 2" xfId="349"/>
    <cellStyle name="Input" xfId="350"/>
    <cellStyle name="Input [yellow]" xfId="351"/>
    <cellStyle name="Input 2" xfId="352"/>
    <cellStyle name="Input 3" xfId="353"/>
    <cellStyle name="Kiểm tra Ô" xfId="354"/>
    <cellStyle name="Ledger 17 x 11 in" xfId="355"/>
    <cellStyle name="Ledger 17 x 11 in 2" xfId="356"/>
    <cellStyle name="Ledger 17 x 11 in 2 2" xfId="357"/>
    <cellStyle name="Ledger 17 x 11 in 2 3" xfId="358"/>
    <cellStyle name="Ledger 17 x 11 in 3" xfId="359"/>
    <cellStyle name="Ledger 17 x 11 in 4" xfId="360"/>
    <cellStyle name="Ledger 17 x 11 in 5" xfId="361"/>
    <cellStyle name="Linked Cell" xfId="362"/>
    <cellStyle name="Linked Cell 2" xfId="363"/>
    <cellStyle name="Linked Cell 3" xfId="364"/>
    <cellStyle name="Migliaia (0)_CALPREZZ" xfId="365"/>
    <cellStyle name="Migliaia_ PESO ELETTR." xfId="366"/>
    <cellStyle name="Millares [0]_Well Timing" xfId="367"/>
    <cellStyle name="Millares_Well Timing" xfId="368"/>
    <cellStyle name="Milliers [0]_AR1194" xfId="369"/>
    <cellStyle name="Model" xfId="370"/>
    <cellStyle name="moi" xfId="371"/>
    <cellStyle name="Moneda [0]_Well Timing" xfId="372"/>
    <cellStyle name="Moneda_Well Timing" xfId="373"/>
    <cellStyle name="n" xfId="374"/>
    <cellStyle name="n 2" xfId="375"/>
    <cellStyle name="n 3" xfId="376"/>
    <cellStyle name="Neutral" xfId="377"/>
    <cellStyle name="Neutral 2" xfId="378"/>
    <cellStyle name="Neutral 3" xfId="379"/>
    <cellStyle name="New Times Roman" xfId="380"/>
    <cellStyle name="no dec" xfId="381"/>
    <cellStyle name="Normal - Style1" xfId="382"/>
    <cellStyle name="Normal 10" xfId="383"/>
    <cellStyle name="Normal 10 2" xfId="384"/>
    <cellStyle name="Normal 10_Bieu 5a NSTinh" xfId="385"/>
    <cellStyle name="Normal 11" xfId="386"/>
    <cellStyle name="Normal 12" xfId="387"/>
    <cellStyle name="Normal 13" xfId="388"/>
    <cellStyle name="Normal 13 2" xfId="389"/>
    <cellStyle name="Normal 13 2 2" xfId="390"/>
    <cellStyle name="Normal 13 2 2 2" xfId="391"/>
    <cellStyle name="Normal 13 2 2 3" xfId="392"/>
    <cellStyle name="Normal 14" xfId="393"/>
    <cellStyle name="Normal 15" xfId="394"/>
    <cellStyle name="Normal 15 2" xfId="395"/>
    <cellStyle name="Normal 15 3" xfId="396"/>
    <cellStyle name="Normal 16" xfId="397"/>
    <cellStyle name="Normal 17" xfId="398"/>
    <cellStyle name="Normal 18" xfId="399"/>
    <cellStyle name="Normal 19" xfId="400"/>
    <cellStyle name="Normal 2" xfId="401"/>
    <cellStyle name="Normal 2 2" xfId="402"/>
    <cellStyle name="Normal 2 3" xfId="403"/>
    <cellStyle name="Normal 2 3 2" xfId="404"/>
    <cellStyle name="Normal 2 3 2 2" xfId="405"/>
    <cellStyle name="Normal 2 3 2 3" xfId="406"/>
    <cellStyle name="Normal 2 3 3" xfId="407"/>
    <cellStyle name="Normal 2 3 4" xfId="408"/>
    <cellStyle name="Normal 2 4" xfId="409"/>
    <cellStyle name="Normal 2 4 2" xfId="410"/>
    <cellStyle name="Normal 2 4_KH 2016-2020 (hop phong TCKH can doi1) hop 5.5.2016 (1) (1)" xfId="411"/>
    <cellStyle name="Normal 2 5" xfId="412"/>
    <cellStyle name="Normal 2 6" xfId="413"/>
    <cellStyle name="Normal 2 7" xfId="414"/>
    <cellStyle name="Normal 2_Bang bieu" xfId="415"/>
    <cellStyle name="Normal 20" xfId="416"/>
    <cellStyle name="Normal 21" xfId="417"/>
    <cellStyle name="Normal 22" xfId="418"/>
    <cellStyle name="Normal 23" xfId="419"/>
    <cellStyle name="Normal 24" xfId="420"/>
    <cellStyle name="Normal 25" xfId="421"/>
    <cellStyle name="Normal 26" xfId="422"/>
    <cellStyle name="Normal 27" xfId="423"/>
    <cellStyle name="Normal 28" xfId="424"/>
    <cellStyle name="Normal 29" xfId="425"/>
    <cellStyle name="Normal 3" xfId="426"/>
    <cellStyle name="Normal 3 2" xfId="427"/>
    <cellStyle name="Normal 3 2 2" xfId="428"/>
    <cellStyle name="Normal 3 2 3" xfId="429"/>
    <cellStyle name="Normal 3 2 4" xfId="430"/>
    <cellStyle name="Normal 3 2_Bieu 5a NSTinh" xfId="431"/>
    <cellStyle name="Normal 3_Bieu 5a NSTinh" xfId="432"/>
    <cellStyle name="Normal 30" xfId="433"/>
    <cellStyle name="Normal 31" xfId="434"/>
    <cellStyle name="Normal 32" xfId="435"/>
    <cellStyle name="Normal 33" xfId="436"/>
    <cellStyle name="Normal 34" xfId="437"/>
    <cellStyle name="Normal 35" xfId="438"/>
    <cellStyle name="Normal 35 2" xfId="439"/>
    <cellStyle name="Normal 35 3" xfId="440"/>
    <cellStyle name="Normal 4" xfId="441"/>
    <cellStyle name="Normal 4 2" xfId="442"/>
    <cellStyle name="Normal 4 3" xfId="443"/>
    <cellStyle name="Normal 4_Bang bieu" xfId="444"/>
    <cellStyle name="Normal 5" xfId="445"/>
    <cellStyle name="Normal 5 2" xfId="446"/>
    <cellStyle name="Normal 5 3" xfId="447"/>
    <cellStyle name="Normal 5_KH 2016-2020 (hop phong TCKH can doi1) hop 5.5.2016 (1) (1)" xfId="448"/>
    <cellStyle name="Normal 6" xfId="449"/>
    <cellStyle name="Normal 7" xfId="450"/>
    <cellStyle name="Normal 8" xfId="451"/>
    <cellStyle name="Normal 8 2" xfId="452"/>
    <cellStyle name="Normal 8 3" xfId="453"/>
    <cellStyle name="Normal 9" xfId="454"/>
    <cellStyle name="Normal 9 2" xfId="455"/>
    <cellStyle name="Normal 9_Bieu 5a NSTinh" xfId="456"/>
    <cellStyle name="Normal_Bieu mau (CV )" xfId="457"/>
    <cellStyle name="Normal1" xfId="458"/>
    <cellStyle name="Normale_ PESO ELETTR." xfId="459"/>
    <cellStyle name="Note" xfId="460"/>
    <cellStyle name="Note 2" xfId="461"/>
    <cellStyle name="Note 2 2" xfId="462"/>
    <cellStyle name="Note 2 3" xfId="463"/>
    <cellStyle name="Note 3" xfId="464"/>
    <cellStyle name="Note 3 2" xfId="465"/>
    <cellStyle name="Note 3 3" xfId="466"/>
    <cellStyle name="Œ…‹æØ‚è [0.00]_laroux" xfId="467"/>
    <cellStyle name="Œ…‹æØ‚è_laroux" xfId="468"/>
    <cellStyle name="oft Excel]&#13;&#10;Comment=The open=/f lines load custom functions into the Paste Function list.&#13;&#10;Maximized=2&#13;&#10;Basics=1&#13;&#10;A" xfId="469"/>
    <cellStyle name="oft Excel]&#13;&#10;Comment=The open=/f lines load custom functions into the Paste Function list.&#13;&#10;Maximized=3&#13;&#10;Basics=1&#13;&#10;A" xfId="470"/>
    <cellStyle name="omma [0]_Mktg Prog" xfId="471"/>
    <cellStyle name="ormal_Sheet1_1" xfId="472"/>
    <cellStyle name="Output" xfId="473"/>
    <cellStyle name="Output 2" xfId="474"/>
    <cellStyle name="Output 3" xfId="475"/>
    <cellStyle name="Ô được Nối kết" xfId="476"/>
    <cellStyle name="Percent" xfId="477"/>
    <cellStyle name="Percent [2]" xfId="478"/>
    <cellStyle name="Percent [2] 2" xfId="479"/>
    <cellStyle name="Percent [2] 2 2" xfId="480"/>
    <cellStyle name="Percent [2] 2 3" xfId="481"/>
    <cellStyle name="Percent [2] 3" xfId="482"/>
    <cellStyle name="Percent [2] 4" xfId="483"/>
    <cellStyle name="Percent 2" xfId="484"/>
    <cellStyle name="Percent 2 2" xfId="485"/>
    <cellStyle name="Percent 2 3" xfId="486"/>
    <cellStyle name="Percent 3" xfId="487"/>
    <cellStyle name="Percent 3 2" xfId="488"/>
    <cellStyle name="Percent 3 3" xfId="489"/>
    <cellStyle name="Percent 4" xfId="490"/>
    <cellStyle name="Percent 4 2" xfId="491"/>
    <cellStyle name="Percent 4 3" xfId="492"/>
    <cellStyle name="Percent 5" xfId="493"/>
    <cellStyle name="Percent 5 2" xfId="494"/>
    <cellStyle name="Percent 5 3" xfId="495"/>
    <cellStyle name="Percent 6" xfId="496"/>
    <cellStyle name="Percent 6 2" xfId="497"/>
    <cellStyle name="Percent 6 3" xfId="498"/>
    <cellStyle name="Percent 7" xfId="499"/>
    <cellStyle name="Percent 7 2" xfId="500"/>
    <cellStyle name="Percent 7 3" xfId="501"/>
    <cellStyle name="PERCENTAGE" xfId="502"/>
    <cellStyle name="s]&#13;&#10;spooler=yes&#13;&#10;load=&#13;&#10;Beep=yes&#13;&#10;NullPort=None&#13;&#10;BorderWidth=3&#13;&#10;CursorBlinkRate=1200&#13;&#10;DoubleClickSpeed=452&#13;&#10;Programs=co" xfId="503"/>
    <cellStyle name="s1" xfId="504"/>
    <cellStyle name="Sắc màu1" xfId="505"/>
    <cellStyle name="Sắc màu2" xfId="506"/>
    <cellStyle name="Sắc màu3" xfId="507"/>
    <cellStyle name="Sắc màu4" xfId="508"/>
    <cellStyle name="Sắc màu5" xfId="509"/>
    <cellStyle name="Sắc màu6" xfId="510"/>
    <cellStyle name="style" xfId="511"/>
    <cellStyle name="Style 1" xfId="512"/>
    <cellStyle name="Style 1 2" xfId="513"/>
    <cellStyle name="Style 1 3" xfId="514"/>
    <cellStyle name="subhead" xfId="515"/>
    <cellStyle name="T" xfId="516"/>
    <cellStyle name="T_KH 2016-2020 (hop phong TCKH can doi1) hop 5.5.2016 (1) (1)" xfId="517"/>
    <cellStyle name="Tiêu đề" xfId="518"/>
    <cellStyle name="Tính toán" xfId="519"/>
    <cellStyle name="Title" xfId="520"/>
    <cellStyle name="Title 2" xfId="521"/>
    <cellStyle name="Title 3" xfId="522"/>
    <cellStyle name="Total" xfId="523"/>
    <cellStyle name="Total 2" xfId="524"/>
    <cellStyle name="Total 3" xfId="525"/>
    <cellStyle name="Tổng" xfId="526"/>
    <cellStyle name="Tốt" xfId="527"/>
    <cellStyle name="TS" xfId="528"/>
    <cellStyle name="th" xfId="529"/>
    <cellStyle name="þ_x001D_ð·_x000C_æþ'&#13;ßþU_x0001_Ø_x0005_ü_x0014__x0007__x0001__x0001_" xfId="530"/>
    <cellStyle name="þ_x001D_ðÇ%Uý—&amp;Hý9_x0008_Ÿ s&#10;_x0007__x0001__x0001_" xfId="531"/>
    <cellStyle name="Trung lập" xfId="532"/>
    <cellStyle name="Valuta (0)_CALPREZZ" xfId="533"/>
    <cellStyle name="Valuta_ PESO ELETTR." xfId="534"/>
    <cellStyle name="Văn bản Cảnh báo" xfId="535"/>
    <cellStyle name="Văn bản Giải thích" xfId="536"/>
    <cellStyle name="viet" xfId="537"/>
    <cellStyle name="viet2" xfId="538"/>
    <cellStyle name="Währung [0]_UXO VII" xfId="539"/>
    <cellStyle name="Währung_UXO VII" xfId="540"/>
    <cellStyle name="Warning Text" xfId="541"/>
    <cellStyle name="Warning Text 2" xfId="542"/>
    <cellStyle name="Warning Text 3" xfId="543"/>
    <cellStyle name="Xấu" xfId="544"/>
    <cellStyle name="xuan" xfId="545"/>
    <cellStyle name="เครื่องหมายสกุลเงิน [0]_FTC_OFFER" xfId="546"/>
    <cellStyle name="เครื่องหมายสกุลเงิน_FTC_OFFER" xfId="547"/>
    <cellStyle name="ปกติ_FTC_OFFER" xfId="548"/>
    <cellStyle name=" [0.00]_ Att. 1- Cover" xfId="549"/>
    <cellStyle name="_ Att. 1- Cover" xfId="550"/>
    <cellStyle name="?_ Att. 1- Cover" xfId="551"/>
    <cellStyle name="똿뗦먛귟 [0.00]_PRODUCT DETAIL Q1" xfId="552"/>
    <cellStyle name="똿뗦먛귟_PRODUCT DETAIL Q1" xfId="553"/>
    <cellStyle name="믅됞 [0.00]_PRODUCT DETAIL Q1" xfId="554"/>
    <cellStyle name="믅됞_PRODUCT DETAIL Q1" xfId="555"/>
    <cellStyle name="백분율_95" xfId="556"/>
    <cellStyle name="뷭?_BOOKSHIP" xfId="557"/>
    <cellStyle name="안건회계법인" xfId="558"/>
    <cellStyle name="콤마 [0]_ 비목별 월별기술 " xfId="559"/>
    <cellStyle name="콤마_ 비목별 월별기술 " xfId="560"/>
    <cellStyle name="통화 [0]_1202" xfId="561"/>
    <cellStyle name="통화_1202" xfId="562"/>
    <cellStyle name="표준_(정보부문)월별인원계획" xfId="563"/>
    <cellStyle name="一般_00Q3902REV.1" xfId="564"/>
    <cellStyle name="千分位[0]_00Q3902REV.1" xfId="565"/>
    <cellStyle name="千分位_00Q3902REV.1" xfId="566"/>
    <cellStyle name="桁区切り_NADUONG BQ (Draft)" xfId="567"/>
    <cellStyle name="標準_BQ（業者）" xfId="568"/>
    <cellStyle name="貨幣 [0]_00Q3902REV.1" xfId="569"/>
    <cellStyle name="貨幣[0]_BRE" xfId="570"/>
    <cellStyle name="貨幣_00Q3902REV.1" xfId="571"/>
    <cellStyle name="通貨_MITSUI1_BQ" xfId="5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112</xdr:row>
      <xdr:rowOff>0</xdr:rowOff>
    </xdr:from>
    <xdr:ext cx="76200" cy="866775"/>
    <xdr:sp fLocksText="0">
      <xdr:nvSpPr>
        <xdr:cNvPr id="1" name="Text Box 78"/>
        <xdr:cNvSpPr txBox="1">
          <a:spLocks noChangeArrowheads="1"/>
        </xdr:cNvSpPr>
      </xdr:nvSpPr>
      <xdr:spPr>
        <a:xfrm>
          <a:off x="619125" y="41605200"/>
          <a:ext cx="762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314325</xdr:colOff>
      <xdr:row>112</xdr:row>
      <xdr:rowOff>0</xdr:rowOff>
    </xdr:from>
    <xdr:ext cx="76200" cy="866775"/>
    <xdr:sp fLocksText="0">
      <xdr:nvSpPr>
        <xdr:cNvPr id="2" name="Text Box 79"/>
        <xdr:cNvSpPr txBox="1">
          <a:spLocks noChangeArrowheads="1"/>
        </xdr:cNvSpPr>
      </xdr:nvSpPr>
      <xdr:spPr>
        <a:xfrm>
          <a:off x="619125" y="41605200"/>
          <a:ext cx="7620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80</xdr:row>
      <xdr:rowOff>0</xdr:rowOff>
    </xdr:from>
    <xdr:ext cx="76200" cy="1581150"/>
    <xdr:sp fLocksText="0">
      <xdr:nvSpPr>
        <xdr:cNvPr id="1" name="Text Box 78"/>
        <xdr:cNvSpPr txBox="1">
          <a:spLocks noChangeArrowheads="1"/>
        </xdr:cNvSpPr>
      </xdr:nvSpPr>
      <xdr:spPr>
        <a:xfrm>
          <a:off x="619125" y="34794825"/>
          <a:ext cx="7620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314325</xdr:colOff>
      <xdr:row>80</xdr:row>
      <xdr:rowOff>0</xdr:rowOff>
    </xdr:from>
    <xdr:ext cx="76200" cy="1581150"/>
    <xdr:sp fLocksText="0">
      <xdr:nvSpPr>
        <xdr:cNvPr id="2" name="Text Box 79"/>
        <xdr:cNvSpPr txBox="1">
          <a:spLocks noChangeArrowheads="1"/>
        </xdr:cNvSpPr>
      </xdr:nvSpPr>
      <xdr:spPr>
        <a:xfrm>
          <a:off x="619125" y="34794825"/>
          <a:ext cx="76200" cy="1581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T52"/>
  <sheetViews>
    <sheetView zoomScalePageLayoutView="0" workbookViewId="0" topLeftCell="A26">
      <selection activeCell="J19" sqref="J19"/>
    </sheetView>
  </sheetViews>
  <sheetFormatPr defaultColWidth="9.140625" defaultRowHeight="15"/>
  <cols>
    <col min="1" max="1" width="6.421875" style="2" customWidth="1"/>
    <col min="2" max="2" width="38.7109375" style="1" customWidth="1"/>
    <col min="3" max="3" width="2.00390625" style="1" hidden="1" customWidth="1"/>
    <col min="4" max="4" width="12.421875" style="1" hidden="1" customWidth="1"/>
    <col min="5" max="5" width="11.421875" style="1" hidden="1" customWidth="1"/>
    <col min="6" max="6" width="10.140625" style="1" customWidth="1"/>
    <col min="7" max="7" width="9.00390625" style="1" customWidth="1"/>
    <col min="8" max="8" width="11.00390625" style="1" customWidth="1"/>
    <col min="9" max="9" width="10.140625" style="1" customWidth="1"/>
    <col min="10" max="10" width="9.421875" style="1" customWidth="1"/>
    <col min="11" max="11" width="11.8515625" style="1" customWidth="1"/>
    <col min="12" max="12" width="12.140625" style="1" customWidth="1"/>
    <col min="13" max="13" width="16.140625" style="3" customWidth="1"/>
    <col min="14" max="16" width="9.140625" style="1" customWidth="1"/>
    <col min="17" max="17" width="10.28125" style="1" customWidth="1"/>
    <col min="18" max="16384" width="9.140625" style="1" customWidth="1"/>
  </cols>
  <sheetData>
    <row r="1" spans="1:13" ht="15.75" customHeight="1">
      <c r="A1" s="577" t="s">
        <v>316</v>
      </c>
      <c r="B1" s="577"/>
      <c r="C1" s="577" t="s">
        <v>317</v>
      </c>
      <c r="D1" s="577"/>
      <c r="E1" s="577"/>
      <c r="F1" s="577"/>
      <c r="G1" s="577"/>
      <c r="H1" s="577"/>
      <c r="I1" s="577"/>
      <c r="J1" s="577"/>
      <c r="K1" s="577"/>
      <c r="L1" s="577"/>
      <c r="M1" s="577"/>
    </row>
    <row r="2" spans="1:13" ht="15.75">
      <c r="A2" s="578" t="s">
        <v>318</v>
      </c>
      <c r="B2" s="578"/>
      <c r="C2" s="579" t="s">
        <v>319</v>
      </c>
      <c r="D2" s="579"/>
      <c r="E2" s="579"/>
      <c r="F2" s="579"/>
      <c r="G2" s="579"/>
      <c r="H2" s="579"/>
      <c r="I2" s="579"/>
      <c r="J2" s="579"/>
      <c r="K2" s="579"/>
      <c r="L2" s="579"/>
      <c r="M2" s="579"/>
    </row>
    <row r="3" spans="1:13" ht="15.75">
      <c r="A3" s="580" t="s">
        <v>320</v>
      </c>
      <c r="B3" s="578"/>
      <c r="C3" s="581" t="s">
        <v>321</v>
      </c>
      <c r="D3" s="581"/>
      <c r="E3" s="581"/>
      <c r="F3" s="581"/>
      <c r="G3" s="581"/>
      <c r="H3" s="581"/>
      <c r="I3" s="581"/>
      <c r="J3" s="581"/>
      <c r="K3" s="581"/>
      <c r="L3" s="581"/>
      <c r="M3" s="581"/>
    </row>
    <row r="4" spans="8:13" ht="16.5">
      <c r="H4" s="529"/>
      <c r="I4" s="529"/>
      <c r="J4" s="529"/>
      <c r="K4" s="529"/>
      <c r="L4" s="529"/>
      <c r="M4" s="529"/>
    </row>
    <row r="5" spans="1:13" ht="16.5">
      <c r="A5" s="582" t="s">
        <v>322</v>
      </c>
      <c r="B5" s="582"/>
      <c r="C5" s="582"/>
      <c r="D5" s="582"/>
      <c r="E5" s="582"/>
      <c r="F5" s="582"/>
      <c r="G5" s="582"/>
      <c r="H5" s="582"/>
      <c r="I5" s="582"/>
      <c r="J5" s="582"/>
      <c r="K5" s="582"/>
      <c r="L5" s="582"/>
      <c r="M5" s="582"/>
    </row>
    <row r="6" spans="1:13" ht="15.75" customHeight="1">
      <c r="A6" s="532" t="s">
        <v>266</v>
      </c>
      <c r="B6" s="532"/>
      <c r="C6" s="532"/>
      <c r="D6" s="532"/>
      <c r="E6" s="532"/>
      <c r="F6" s="532"/>
      <c r="G6" s="532"/>
      <c r="H6" s="532"/>
      <c r="I6" s="532"/>
      <c r="J6" s="532"/>
      <c r="K6" s="532"/>
      <c r="L6" s="532"/>
      <c r="M6" s="532"/>
    </row>
    <row r="7" spans="1:13" ht="9" customHeight="1">
      <c r="A7" s="532"/>
      <c r="B7" s="532"/>
      <c r="C7" s="532"/>
      <c r="D7" s="532"/>
      <c r="E7" s="532"/>
      <c r="F7" s="532"/>
      <c r="G7" s="532"/>
      <c r="H7" s="532"/>
      <c r="I7" s="532"/>
      <c r="J7" s="532"/>
      <c r="K7" s="532"/>
      <c r="L7" s="532"/>
      <c r="M7" s="532"/>
    </row>
    <row r="8" spans="1:13" ht="10.5" customHeight="1">
      <c r="A8" s="532"/>
      <c r="B8" s="532"/>
      <c r="C8" s="532"/>
      <c r="D8" s="532"/>
      <c r="E8" s="532"/>
      <c r="F8" s="532"/>
      <c r="G8" s="532"/>
      <c r="H8" s="532"/>
      <c r="I8" s="532"/>
      <c r="J8" s="532"/>
      <c r="K8" s="532"/>
      <c r="L8" s="532"/>
      <c r="M8" s="532"/>
    </row>
    <row r="9" spans="1:13" s="145" customFormat="1" ht="19.5" customHeight="1" hidden="1">
      <c r="A9" s="523" t="s">
        <v>294</v>
      </c>
      <c r="B9" s="523"/>
      <c r="C9" s="523"/>
      <c r="D9" s="523"/>
      <c r="E9" s="523"/>
      <c r="F9" s="523"/>
      <c r="G9" s="523"/>
      <c r="H9" s="523"/>
      <c r="I9" s="523"/>
      <c r="J9" s="523"/>
      <c r="K9" s="523"/>
      <c r="L9" s="523"/>
      <c r="M9" s="523"/>
    </row>
    <row r="10" spans="1:13" s="145" customFormat="1" ht="19.5" customHeight="1" hidden="1">
      <c r="A10" s="523" t="s">
        <v>260</v>
      </c>
      <c r="B10" s="523"/>
      <c r="C10" s="523"/>
      <c r="D10" s="523"/>
      <c r="E10" s="523"/>
      <c r="F10" s="523"/>
      <c r="G10" s="523"/>
      <c r="H10" s="523"/>
      <c r="I10" s="523"/>
      <c r="J10" s="523"/>
      <c r="K10" s="523"/>
      <c r="L10" s="523"/>
      <c r="M10" s="523"/>
    </row>
    <row r="11" spans="1:13" ht="15">
      <c r="A11" s="528" t="s">
        <v>323</v>
      </c>
      <c r="B11" s="528"/>
      <c r="C11" s="528"/>
      <c r="D11" s="528"/>
      <c r="E11" s="528"/>
      <c r="F11" s="528"/>
      <c r="G11" s="528"/>
      <c r="H11" s="528"/>
      <c r="I11" s="528"/>
      <c r="J11" s="528"/>
      <c r="K11" s="528"/>
      <c r="L11" s="528"/>
      <c r="M11" s="528"/>
    </row>
    <row r="12" spans="1:13" ht="7.5" customHeight="1" hidden="1">
      <c r="A12" s="528" t="s">
        <v>312</v>
      </c>
      <c r="B12" s="528"/>
      <c r="C12" s="528"/>
      <c r="D12" s="528"/>
      <c r="E12" s="528"/>
      <c r="F12" s="528"/>
      <c r="G12" s="528"/>
      <c r="H12" s="528"/>
      <c r="I12" s="528"/>
      <c r="J12" s="528"/>
      <c r="K12" s="528"/>
      <c r="L12" s="528"/>
      <c r="M12" s="528"/>
    </row>
    <row r="13" spans="1:13" ht="12.75" customHeight="1">
      <c r="A13" s="583" t="s">
        <v>324</v>
      </c>
      <c r="B13" s="528"/>
      <c r="C13" s="528"/>
      <c r="D13" s="528"/>
      <c r="E13" s="528"/>
      <c r="F13" s="528"/>
      <c r="G13" s="528"/>
      <c r="H13" s="528"/>
      <c r="I13" s="528"/>
      <c r="J13" s="528"/>
      <c r="K13" s="528"/>
      <c r="L13" s="528"/>
      <c r="M13" s="528"/>
    </row>
    <row r="14" spans="3:13" ht="13.5" customHeight="1">
      <c r="C14" s="3"/>
      <c r="D14" s="3"/>
      <c r="E14" s="3"/>
      <c r="F14" s="3"/>
      <c r="G14" s="3"/>
      <c r="H14" s="3"/>
      <c r="I14" s="3"/>
      <c r="J14" s="3"/>
      <c r="K14" s="3"/>
      <c r="L14" s="3"/>
      <c r="M14" s="3" t="s">
        <v>0</v>
      </c>
    </row>
    <row r="15" spans="1:13" ht="32.25" customHeight="1">
      <c r="A15" s="531" t="s">
        <v>1</v>
      </c>
      <c r="B15" s="531" t="s">
        <v>2</v>
      </c>
      <c r="C15" s="524" t="s">
        <v>4</v>
      </c>
      <c r="D15" s="525"/>
      <c r="E15" s="526"/>
      <c r="F15" s="524" t="s">
        <v>292</v>
      </c>
      <c r="G15" s="525"/>
      <c r="H15" s="526"/>
      <c r="I15" s="524" t="s">
        <v>267</v>
      </c>
      <c r="J15" s="525"/>
      <c r="K15" s="525"/>
      <c r="L15" s="526"/>
      <c r="M15" s="530" t="s">
        <v>108</v>
      </c>
    </row>
    <row r="16" spans="1:13" s="4" customFormat="1" ht="63.75" customHeight="1">
      <c r="A16" s="531"/>
      <c r="B16" s="531"/>
      <c r="C16" s="472" t="s">
        <v>3</v>
      </c>
      <c r="D16" s="472" t="s">
        <v>101</v>
      </c>
      <c r="E16" s="472" t="s">
        <v>5</v>
      </c>
      <c r="F16" s="472" t="s">
        <v>3</v>
      </c>
      <c r="G16" s="472" t="s">
        <v>202</v>
      </c>
      <c r="H16" s="472" t="s">
        <v>268</v>
      </c>
      <c r="I16" s="472" t="s">
        <v>3</v>
      </c>
      <c r="J16" s="472" t="s">
        <v>202</v>
      </c>
      <c r="K16" s="472" t="s">
        <v>290</v>
      </c>
      <c r="L16" s="472" t="s">
        <v>269</v>
      </c>
      <c r="M16" s="530"/>
    </row>
    <row r="17" spans="1:13" s="5" customFormat="1" ht="15.75">
      <c r="A17" s="473" t="s">
        <v>6</v>
      </c>
      <c r="B17" s="474" t="s">
        <v>7</v>
      </c>
      <c r="C17" s="475" t="e">
        <f aca="true" t="shared" si="0" ref="C17:L17">C18</f>
        <v>#REF!</v>
      </c>
      <c r="D17" s="475" t="e">
        <f t="shared" si="0"/>
        <v>#REF!</v>
      </c>
      <c r="E17" s="475" t="e">
        <f t="shared" si="0"/>
        <v>#REF!</v>
      </c>
      <c r="F17" s="475">
        <f t="shared" si="0"/>
        <v>128360</v>
      </c>
      <c r="G17" s="475">
        <f t="shared" si="0"/>
        <v>4560</v>
      </c>
      <c r="H17" s="475">
        <f t="shared" si="0"/>
        <v>123800</v>
      </c>
      <c r="I17" s="475">
        <f>I18</f>
        <v>129228.764</v>
      </c>
      <c r="J17" s="475">
        <f t="shared" si="0"/>
        <v>4560</v>
      </c>
      <c r="K17" s="476">
        <f t="shared" si="0"/>
        <v>868.764</v>
      </c>
      <c r="L17" s="475">
        <f t="shared" si="0"/>
        <v>123800</v>
      </c>
      <c r="M17" s="477"/>
    </row>
    <row r="18" spans="1:13" s="5" customFormat="1" ht="15.75">
      <c r="A18" s="473" t="s">
        <v>110</v>
      </c>
      <c r="B18" s="474" t="s">
        <v>8</v>
      </c>
      <c r="C18" s="475" t="e">
        <f aca="true" t="shared" si="1" ref="C18:H18">C19+C24+C27</f>
        <v>#REF!</v>
      </c>
      <c r="D18" s="475" t="e">
        <f t="shared" si="1"/>
        <v>#REF!</v>
      </c>
      <c r="E18" s="475" t="e">
        <f t="shared" si="1"/>
        <v>#REF!</v>
      </c>
      <c r="F18" s="475">
        <f t="shared" si="1"/>
        <v>128360</v>
      </c>
      <c r="G18" s="475">
        <f t="shared" si="1"/>
        <v>4560</v>
      </c>
      <c r="H18" s="475">
        <f t="shared" si="1"/>
        <v>123800</v>
      </c>
      <c r="I18" s="475">
        <f>I19+I24+I27</f>
        <v>129228.764</v>
      </c>
      <c r="J18" s="475">
        <f>J19+J24+J27</f>
        <v>4560</v>
      </c>
      <c r="K18" s="476">
        <f>K19+K24+K27</f>
        <v>868.764</v>
      </c>
      <c r="L18" s="475">
        <f>L19+L24+L27</f>
        <v>123800</v>
      </c>
      <c r="M18" s="477"/>
    </row>
    <row r="19" spans="1:13" s="4" customFormat="1" ht="47.25">
      <c r="A19" s="471" t="s">
        <v>109</v>
      </c>
      <c r="B19" s="478" t="s">
        <v>9</v>
      </c>
      <c r="C19" s="479" t="e">
        <f>C20+C21+C22</f>
        <v>#REF!</v>
      </c>
      <c r="D19" s="479" t="e">
        <f>D20+D21+D22</f>
        <v>#REF!</v>
      </c>
      <c r="E19" s="479" t="e">
        <f>E20+E21+E22</f>
        <v>#REF!</v>
      </c>
      <c r="F19" s="479">
        <f>F20+F21+F22+F23</f>
        <v>66100</v>
      </c>
      <c r="G19" s="479">
        <f>G20+G21+G22</f>
        <v>2300</v>
      </c>
      <c r="H19" s="479">
        <f>H20+H21+H22+H23</f>
        <v>63800</v>
      </c>
      <c r="I19" s="479">
        <f>I20+I21+I22+I23</f>
        <v>66968.764</v>
      </c>
      <c r="J19" s="479">
        <f>J20+J21+J22</f>
        <v>2300</v>
      </c>
      <c r="K19" s="480">
        <f>K20+K21+K22</f>
        <v>868.764</v>
      </c>
      <c r="L19" s="479">
        <f>L20+L21+L22+L23</f>
        <v>63800</v>
      </c>
      <c r="M19" s="481" t="s">
        <v>296</v>
      </c>
    </row>
    <row r="20" spans="1:13" s="142" customFormat="1" ht="15.75">
      <c r="A20" s="482" t="s">
        <v>86</v>
      </c>
      <c r="B20" s="483" t="s">
        <v>116</v>
      </c>
      <c r="C20" s="484" t="e">
        <f>D20+E20</f>
        <v>#REF!</v>
      </c>
      <c r="D20" s="484" t="e">
        <f>#REF!</f>
        <v>#REF!</v>
      </c>
      <c r="E20" s="484" t="e">
        <f>'KH 2019 Bieu1a VOn TT'!#REF!+'KH 2019 Bieu1a VOn TT'!#REF!</f>
        <v>#REF!</v>
      </c>
      <c r="F20" s="484">
        <f>G20+H20</f>
        <v>56726</v>
      </c>
      <c r="G20" s="484">
        <f>'TT 2018 PB bieu 1b'!O49</f>
        <v>2300</v>
      </c>
      <c r="H20" s="484">
        <v>54426</v>
      </c>
      <c r="I20" s="484">
        <f>SUM(J20:L20)</f>
        <v>66568.764</v>
      </c>
      <c r="J20" s="484">
        <f>'TT 2018 PB bieu 1b'!T20</f>
        <v>2300</v>
      </c>
      <c r="K20" s="485">
        <f>'Vốn kết dư biểu 1b'!T17</f>
        <v>868.764</v>
      </c>
      <c r="L20" s="484">
        <f>+'KH 2019 Bieu1a VOn TT'!T21+'KH 2019 Bieu1a VOn TT'!T22</f>
        <v>63400</v>
      </c>
      <c r="M20" s="486"/>
    </row>
    <row r="21" spans="1:13" ht="15.75">
      <c r="A21" s="487" t="s">
        <v>87</v>
      </c>
      <c r="B21" s="488" t="s">
        <v>84</v>
      </c>
      <c r="C21" s="489" t="e">
        <f>D21+E21</f>
        <v>#REF!</v>
      </c>
      <c r="D21" s="489"/>
      <c r="E21" s="489" t="e">
        <f>'KH 2019 Bieu1a VOn TT'!#REF!</f>
        <v>#REF!</v>
      </c>
      <c r="F21" s="489">
        <f>G21+H21</f>
        <v>1000</v>
      </c>
      <c r="G21" s="489"/>
      <c r="H21" s="489">
        <v>1000</v>
      </c>
      <c r="I21" s="489">
        <f>J21+L21</f>
        <v>400</v>
      </c>
      <c r="J21" s="489"/>
      <c r="K21" s="489"/>
      <c r="L21" s="489">
        <f>'KH 2019 Bieu1a VOn TT'!T23</f>
        <v>400</v>
      </c>
      <c r="M21" s="490"/>
    </row>
    <row r="22" spans="1:13" ht="15.75">
      <c r="A22" s="487" t="s">
        <v>88</v>
      </c>
      <c r="B22" s="488" t="s">
        <v>85</v>
      </c>
      <c r="C22" s="489" t="e">
        <f>D22+E22</f>
        <v>#REF!</v>
      </c>
      <c r="D22" s="489"/>
      <c r="E22" s="489" t="e">
        <f>'KH 2019 Bieu1a VOn TT'!#REF!</f>
        <v>#REF!</v>
      </c>
      <c r="F22" s="489">
        <f>G22+H22</f>
        <v>8374</v>
      </c>
      <c r="G22" s="489"/>
      <c r="H22" s="489">
        <v>8374</v>
      </c>
      <c r="I22" s="489">
        <f>J22+L22</f>
        <v>0</v>
      </c>
      <c r="J22" s="489"/>
      <c r="K22" s="489"/>
      <c r="L22" s="489"/>
      <c r="M22" s="490"/>
    </row>
    <row r="23" spans="1:13" ht="15.75">
      <c r="A23" s="487" t="s">
        <v>212</v>
      </c>
      <c r="B23" s="488" t="s">
        <v>213</v>
      </c>
      <c r="C23" s="489"/>
      <c r="D23" s="489"/>
      <c r="E23" s="489"/>
      <c r="F23" s="489">
        <f>G23+H23</f>
        <v>0</v>
      </c>
      <c r="G23" s="489"/>
      <c r="H23" s="489">
        <v>0</v>
      </c>
      <c r="I23" s="489">
        <f>J23+L23</f>
        <v>0</v>
      </c>
      <c r="J23" s="489"/>
      <c r="K23" s="489"/>
      <c r="L23" s="489">
        <f>'KH 2019 Bieu1a VOn TT'!Q25</f>
        <v>0</v>
      </c>
      <c r="M23" s="490"/>
    </row>
    <row r="24" spans="1:13" s="4" customFormat="1" ht="47.25">
      <c r="A24" s="471" t="s">
        <v>111</v>
      </c>
      <c r="B24" s="478" t="s">
        <v>10</v>
      </c>
      <c r="C24" s="479" t="e">
        <f aca="true" t="shared" si="2" ref="C24:H24">SUM(C25:C26)</f>
        <v>#REF!</v>
      </c>
      <c r="D24" s="479" t="e">
        <f t="shared" si="2"/>
        <v>#REF!</v>
      </c>
      <c r="E24" s="479" t="e">
        <f t="shared" si="2"/>
        <v>#REF!</v>
      </c>
      <c r="F24" s="479">
        <f t="shared" si="2"/>
        <v>62260</v>
      </c>
      <c r="G24" s="479">
        <f t="shared" si="2"/>
        <v>2260</v>
      </c>
      <c r="H24" s="479">
        <f t="shared" si="2"/>
        <v>60000</v>
      </c>
      <c r="I24" s="479">
        <f>SUM(I25:I26)</f>
        <v>62260</v>
      </c>
      <c r="J24" s="479">
        <f>SUM(J25:J26)</f>
        <v>2260</v>
      </c>
      <c r="K24" s="479"/>
      <c r="L24" s="479">
        <f>SUM(L25:L26)</f>
        <v>60000</v>
      </c>
      <c r="M24" s="481" t="s">
        <v>291</v>
      </c>
    </row>
    <row r="25" spans="1:13" ht="15.75">
      <c r="A25" s="482" t="s">
        <v>86</v>
      </c>
      <c r="B25" s="483" t="s">
        <v>117</v>
      </c>
      <c r="C25" s="484" t="e">
        <f>D25+E25</f>
        <v>#REF!</v>
      </c>
      <c r="D25" s="484" t="e">
        <f>'SDD 2018 PB bieu 2b'!#REF!</f>
        <v>#REF!</v>
      </c>
      <c r="E25" s="484" t="e">
        <f>'KH 2018 Bieu2a VOn SDD'!#REF!+'KH 2018 Bieu2a VOn SDD'!#REF!</f>
        <v>#REF!</v>
      </c>
      <c r="F25" s="484">
        <f>G25+H25</f>
        <v>51000</v>
      </c>
      <c r="G25" s="484">
        <f>'SDD 2018 PB bieu 2b'!O17</f>
        <v>2260</v>
      </c>
      <c r="H25" s="484">
        <v>48740</v>
      </c>
      <c r="I25" s="484">
        <f>J25+L25</f>
        <v>62260</v>
      </c>
      <c r="J25" s="484">
        <f>'SDD 2018 PB bieu 2b'!Q17</f>
        <v>2260</v>
      </c>
      <c r="K25" s="484"/>
      <c r="L25" s="484">
        <f>'KH 2018 Bieu2a VOn SDD'!T18+'KH 2018 Bieu2a VOn SDD'!T19+'KH 2018 Bieu2a VOn SDD'!T20</f>
        <v>60000</v>
      </c>
      <c r="M25" s="490"/>
    </row>
    <row r="26" spans="1:13" ht="15.75">
      <c r="A26" s="487" t="s">
        <v>87</v>
      </c>
      <c r="B26" s="488" t="s">
        <v>85</v>
      </c>
      <c r="C26" s="489" t="e">
        <f>D26+E26</f>
        <v>#REF!</v>
      </c>
      <c r="D26" s="489"/>
      <c r="E26" s="489" t="e">
        <f>'KH 2018 Bieu2a VOn SDD'!#REF!</f>
        <v>#REF!</v>
      </c>
      <c r="F26" s="489">
        <f>G26+H26</f>
        <v>11260</v>
      </c>
      <c r="G26" s="489"/>
      <c r="H26" s="489">
        <v>11260</v>
      </c>
      <c r="I26" s="489">
        <f>J26+L26</f>
        <v>0</v>
      </c>
      <c r="J26" s="489"/>
      <c r="K26" s="489"/>
      <c r="L26" s="489"/>
      <c r="M26" s="490"/>
    </row>
    <row r="27" spans="1:20" s="142" customFormat="1" ht="15.75" hidden="1">
      <c r="A27" s="471" t="s">
        <v>112</v>
      </c>
      <c r="B27" s="491" t="s">
        <v>118</v>
      </c>
      <c r="C27" s="479" t="e">
        <f>SUM(C28:C28)</f>
        <v>#REF!</v>
      </c>
      <c r="D27" s="479">
        <f>SUM(D28:D28)</f>
        <v>0</v>
      </c>
      <c r="E27" s="479" t="e">
        <f>SUM(E28:E28)</f>
        <v>#REF!</v>
      </c>
      <c r="F27" s="479">
        <f>G27+H27</f>
        <v>0</v>
      </c>
      <c r="G27" s="479">
        <f>SUM(G28:G28)</f>
        <v>0</v>
      </c>
      <c r="H27" s="479">
        <f>SUM(H28:H28)</f>
        <v>0</v>
      </c>
      <c r="I27" s="479">
        <f>J27+L27</f>
        <v>0</v>
      </c>
      <c r="J27" s="479">
        <f>SUM(J28:J28)</f>
        <v>0</v>
      </c>
      <c r="K27" s="479"/>
      <c r="L27" s="479">
        <f>SUM(L28:L28)</f>
        <v>0</v>
      </c>
      <c r="M27" s="486"/>
      <c r="T27" s="1"/>
    </row>
    <row r="28" spans="1:13" ht="15.75" hidden="1">
      <c r="A28" s="487"/>
      <c r="B28" s="488" t="s">
        <v>83</v>
      </c>
      <c r="C28" s="484" t="e">
        <f>D28+E28</f>
        <v>#REF!</v>
      </c>
      <c r="D28" s="489"/>
      <c r="E28" s="489" t="e">
        <f>#REF!</f>
        <v>#REF!</v>
      </c>
      <c r="F28" s="489">
        <f>G28+H28</f>
        <v>0</v>
      </c>
      <c r="G28" s="489"/>
      <c r="H28" s="489">
        <v>0</v>
      </c>
      <c r="I28" s="489">
        <f>J28+L28</f>
        <v>0</v>
      </c>
      <c r="J28" s="489"/>
      <c r="K28" s="489"/>
      <c r="L28" s="489">
        <v>0</v>
      </c>
      <c r="M28" s="490"/>
    </row>
    <row r="29" spans="1:20" s="5" customFormat="1" ht="15.75">
      <c r="A29" s="473" t="s">
        <v>113</v>
      </c>
      <c r="B29" s="474" t="s">
        <v>11</v>
      </c>
      <c r="C29" s="492" t="e">
        <f>SUM(C30:C40)</f>
        <v>#REF!</v>
      </c>
      <c r="D29" s="492" t="e">
        <f>SUM(D30:D40)</f>
        <v>#REF!</v>
      </c>
      <c r="E29" s="492" t="e">
        <f>SUM(E30:E40)</f>
        <v>#REF!</v>
      </c>
      <c r="F29" s="492">
        <f>SUM(F30:F41)</f>
        <v>117100</v>
      </c>
      <c r="G29" s="492">
        <f>SUM(G30:G40)</f>
        <v>4560</v>
      </c>
      <c r="H29" s="492">
        <f>SUM(H30:H41)</f>
        <v>112540</v>
      </c>
      <c r="I29" s="492">
        <f>SUM(I30:I41)</f>
        <v>129228.764</v>
      </c>
      <c r="J29" s="492">
        <f>SUM(J30:J40)</f>
        <v>4560</v>
      </c>
      <c r="K29" s="493">
        <f>SUM(K30:K40)</f>
        <v>868.764</v>
      </c>
      <c r="L29" s="492">
        <f>SUM(L30:L41)</f>
        <v>123800</v>
      </c>
      <c r="M29" s="494"/>
      <c r="T29" s="1"/>
    </row>
    <row r="30" spans="1:13" ht="15.75">
      <c r="A30" s="495">
        <v>1</v>
      </c>
      <c r="B30" s="496" t="s">
        <v>12</v>
      </c>
      <c r="C30" s="489" t="e">
        <f>D30+E30</f>
        <v>#REF!</v>
      </c>
      <c r="D30" s="489" t="e">
        <f>#REF!+'SDD 2018 PB bieu 2b'!#REF!</f>
        <v>#REF!</v>
      </c>
      <c r="E30" s="489" t="e">
        <f>'KH 2019 Bieu1a VOn TT'!#REF!+'KH 2018 Bieu2a VOn SDD'!#REF!+#REF!</f>
        <v>#REF!</v>
      </c>
      <c r="F30" s="489">
        <f aca="true" t="shared" si="3" ref="F30:F39">G30+H30</f>
        <v>2761</v>
      </c>
      <c r="G30" s="489">
        <f>'SDD 2018 PB bieu 2b'!O24+'TT 2018 PB bieu 1b'!O25</f>
        <v>1400</v>
      </c>
      <c r="H30" s="489">
        <v>1361</v>
      </c>
      <c r="I30" s="489">
        <f>J30+L30</f>
        <v>3090</v>
      </c>
      <c r="J30" s="489">
        <f>+'TT 2018 PB bieu 1b'!T25+'SDD 2018 PB bieu 2b'!T24</f>
        <v>1400</v>
      </c>
      <c r="K30" s="497"/>
      <c r="L30" s="489">
        <f>'KH 2019 Bieu1a VOn TT'!T27+'KH 2018 Bieu2a VOn SDD'!T23</f>
        <v>1690</v>
      </c>
      <c r="M30" s="490"/>
    </row>
    <row r="31" spans="1:13" ht="15.75">
      <c r="A31" s="495">
        <v>2</v>
      </c>
      <c r="B31" s="496" t="s">
        <v>13</v>
      </c>
      <c r="C31" s="489" t="e">
        <f aca="true" t="shared" si="4" ref="C31:C39">D31+E31</f>
        <v>#REF!</v>
      </c>
      <c r="D31" s="489" t="e">
        <f>#REF!+'SDD 2018 PB bieu 2b'!#REF!</f>
        <v>#REF!</v>
      </c>
      <c r="E31" s="489" t="e">
        <f>'KH 2019 Bieu1a VOn TT'!#REF!+'KH 2018 Bieu2a VOn SDD'!#REF!+#REF!</f>
        <v>#REF!</v>
      </c>
      <c r="F31" s="489">
        <f t="shared" si="3"/>
        <v>16073</v>
      </c>
      <c r="G31" s="489">
        <f>'SDD 2018 PB bieu 2b'!O25+'TT 2018 PB bieu 1b'!O26</f>
        <v>0</v>
      </c>
      <c r="H31" s="489">
        <v>16073</v>
      </c>
      <c r="I31" s="489">
        <f aca="true" t="shared" si="5" ref="I31:I39">J31+L31</f>
        <v>16732</v>
      </c>
      <c r="J31" s="489">
        <f>'SDD 2018 PB bieu 2b'!T25+'TT 2018 PB bieu 1b'!T26</f>
        <v>0</v>
      </c>
      <c r="K31" s="497"/>
      <c r="L31" s="489">
        <f>'KH 2019 Bieu1a VOn TT'!T28+'KH 2018 Bieu2a VOn SDD'!T24</f>
        <v>16732</v>
      </c>
      <c r="M31" s="490"/>
    </row>
    <row r="32" spans="1:13" ht="15.75">
      <c r="A32" s="495">
        <v>3</v>
      </c>
      <c r="B32" s="496" t="s">
        <v>14</v>
      </c>
      <c r="C32" s="489" t="e">
        <f t="shared" si="4"/>
        <v>#REF!</v>
      </c>
      <c r="D32" s="489" t="e">
        <f>#REF!+'SDD 2018 PB bieu 2b'!#REF!</f>
        <v>#REF!</v>
      </c>
      <c r="E32" s="489" t="e">
        <f>'KH 2019 Bieu1a VOn TT'!#REF!+'KH 2018 Bieu2a VOn SDD'!#REF!+#REF!</f>
        <v>#REF!</v>
      </c>
      <c r="F32" s="489">
        <f t="shared" si="3"/>
        <v>2568</v>
      </c>
      <c r="G32" s="489">
        <f>'SDD 2018 PB bieu 2b'!O26+'TT 2018 PB bieu 1b'!O27</f>
        <v>0</v>
      </c>
      <c r="H32" s="489">
        <v>2568</v>
      </c>
      <c r="I32" s="489">
        <f t="shared" si="5"/>
        <v>2612</v>
      </c>
      <c r="J32" s="489">
        <f>'SDD 2018 PB bieu 2b'!T26+'TT 2018 PB bieu 1b'!T27</f>
        <v>0</v>
      </c>
      <c r="K32" s="497"/>
      <c r="L32" s="489">
        <f>'KH 2019 Bieu1a VOn TT'!T29+'KH 2018 Bieu2a VOn SDD'!T25</f>
        <v>2612</v>
      </c>
      <c r="M32" s="490"/>
    </row>
    <row r="33" spans="1:13" ht="15.75">
      <c r="A33" s="495">
        <v>4</v>
      </c>
      <c r="B33" s="496" t="s">
        <v>15</v>
      </c>
      <c r="C33" s="489" t="e">
        <f t="shared" si="4"/>
        <v>#REF!</v>
      </c>
      <c r="D33" s="489" t="e">
        <f>#REF!+'SDD 2018 PB bieu 2b'!#REF!</f>
        <v>#REF!</v>
      </c>
      <c r="E33" s="489" t="e">
        <f>'KH 2019 Bieu1a VOn TT'!#REF!+'KH 2018 Bieu2a VOn SDD'!#REF!+#REF!</f>
        <v>#REF!</v>
      </c>
      <c r="F33" s="489">
        <f t="shared" si="3"/>
        <v>2196</v>
      </c>
      <c r="G33" s="489">
        <f>'SDD 2018 PB bieu 2b'!O27+'TT 2018 PB bieu 1b'!O28</f>
        <v>0</v>
      </c>
      <c r="H33" s="489">
        <v>2196</v>
      </c>
      <c r="I33" s="489">
        <f t="shared" si="5"/>
        <v>1932</v>
      </c>
      <c r="J33" s="489">
        <f>'SDD 2018 PB bieu 2b'!T27+'TT 2018 PB bieu 1b'!T28</f>
        <v>0</v>
      </c>
      <c r="K33" s="497"/>
      <c r="L33" s="489">
        <f>'KH 2019 Bieu1a VOn TT'!T30+'KH 2018 Bieu2a VOn SDD'!T26</f>
        <v>1932</v>
      </c>
      <c r="M33" s="490"/>
    </row>
    <row r="34" spans="1:13" ht="15.75">
      <c r="A34" s="495">
        <v>5</v>
      </c>
      <c r="B34" s="496" t="s">
        <v>16</v>
      </c>
      <c r="C34" s="489" t="e">
        <f t="shared" si="4"/>
        <v>#REF!</v>
      </c>
      <c r="D34" s="489" t="e">
        <f>#REF!+'SDD 2018 PB bieu 2b'!#REF!</f>
        <v>#REF!</v>
      </c>
      <c r="E34" s="489" t="e">
        <f>'KH 2019 Bieu1a VOn TT'!#REF!+'KH 2018 Bieu2a VOn SDD'!#REF!+#REF!</f>
        <v>#REF!</v>
      </c>
      <c r="F34" s="489">
        <f t="shared" si="3"/>
        <v>68825</v>
      </c>
      <c r="G34" s="489">
        <f>'SDD 2018 PB bieu 2b'!O28+'TT 2018 PB bieu 1b'!O29</f>
        <v>2174</v>
      </c>
      <c r="H34" s="489">
        <v>66651</v>
      </c>
      <c r="I34" s="489">
        <f>J34+L34+K34</f>
        <v>95591.764</v>
      </c>
      <c r="J34" s="489">
        <f>'SDD 2018 PB bieu 2b'!T28+'TT 2018 PB bieu 1b'!T29</f>
        <v>2174</v>
      </c>
      <c r="K34" s="497">
        <f>'Vốn kết dư biểu 1b'!T28</f>
        <v>868.764</v>
      </c>
      <c r="L34" s="489">
        <f>'KH 2019 Bieu1a VOn TT'!T31+'KH 2018 Bieu2a VOn SDD'!T27</f>
        <v>92549</v>
      </c>
      <c r="M34" s="490"/>
    </row>
    <row r="35" spans="1:13" ht="15.75">
      <c r="A35" s="495">
        <v>6</v>
      </c>
      <c r="B35" s="496" t="s">
        <v>17</v>
      </c>
      <c r="C35" s="489" t="e">
        <f t="shared" si="4"/>
        <v>#REF!</v>
      </c>
      <c r="D35" s="489" t="e">
        <f>#REF!+'SDD 2018 PB bieu 2b'!#REF!</f>
        <v>#REF!</v>
      </c>
      <c r="E35" s="489" t="e">
        <f>'KH 2019 Bieu1a VOn TT'!#REF!+'KH 2018 Bieu2a VOn SDD'!#REF!+#REF!</f>
        <v>#REF!</v>
      </c>
      <c r="F35" s="489">
        <f t="shared" si="3"/>
        <v>2736</v>
      </c>
      <c r="G35" s="489">
        <f>'SDD 2018 PB bieu 2b'!O29+'TT 2018 PB bieu 1b'!O30</f>
        <v>0</v>
      </c>
      <c r="H35" s="489">
        <v>2736</v>
      </c>
      <c r="I35" s="489">
        <f t="shared" si="5"/>
        <v>2456</v>
      </c>
      <c r="J35" s="489">
        <f>'SDD 2018 PB bieu 2b'!T29+'TT 2018 PB bieu 1b'!T30</f>
        <v>0</v>
      </c>
      <c r="K35" s="489"/>
      <c r="L35" s="489">
        <f>'KH 2019 Bieu1a VOn TT'!T32+'KH 2018 Bieu2a VOn SDD'!T28</f>
        <v>2456</v>
      </c>
      <c r="M35" s="490"/>
    </row>
    <row r="36" spans="1:13" ht="15.75">
      <c r="A36" s="495">
        <v>7</v>
      </c>
      <c r="B36" s="496" t="s">
        <v>18</v>
      </c>
      <c r="C36" s="489" t="e">
        <f t="shared" si="4"/>
        <v>#REF!</v>
      </c>
      <c r="D36" s="489" t="e">
        <f>#REF!+'SDD 2018 PB bieu 2b'!#REF!</f>
        <v>#REF!</v>
      </c>
      <c r="E36" s="489" t="e">
        <f>'KH 2019 Bieu1a VOn TT'!#REF!+'KH 2018 Bieu2a VOn SDD'!#REF!+#REF!</f>
        <v>#REF!</v>
      </c>
      <c r="F36" s="489">
        <f t="shared" si="3"/>
        <v>225</v>
      </c>
      <c r="G36" s="489">
        <f>'SDD 2018 PB bieu 2b'!O30+'TT 2018 PB bieu 1b'!O31</f>
        <v>100</v>
      </c>
      <c r="H36" s="489">
        <v>125</v>
      </c>
      <c r="I36" s="489">
        <f t="shared" si="5"/>
        <v>207</v>
      </c>
      <c r="J36" s="489">
        <f>'SDD 2018 PB bieu 2b'!T30+'TT 2018 PB bieu 1b'!T31</f>
        <v>100</v>
      </c>
      <c r="K36" s="489"/>
      <c r="L36" s="489">
        <f>'KH 2019 Bieu1a VOn TT'!T33+'KH 2018 Bieu2a VOn SDD'!T29</f>
        <v>107</v>
      </c>
      <c r="M36" s="490"/>
    </row>
    <row r="37" spans="1:13" ht="15.75">
      <c r="A37" s="495">
        <v>8</v>
      </c>
      <c r="B37" s="496" t="s">
        <v>19</v>
      </c>
      <c r="C37" s="489" t="e">
        <f t="shared" si="4"/>
        <v>#REF!</v>
      </c>
      <c r="D37" s="489" t="e">
        <f>#REF!+'SDD 2018 PB bieu 2b'!#REF!</f>
        <v>#REF!</v>
      </c>
      <c r="E37" s="489" t="e">
        <f>'KH 2019 Bieu1a VOn TT'!#REF!+'KH 2018 Bieu2a VOn SDD'!#REF!+#REF!</f>
        <v>#REF!</v>
      </c>
      <c r="F37" s="489">
        <f t="shared" si="3"/>
        <v>952</v>
      </c>
      <c r="G37" s="489">
        <f>'SDD 2018 PB bieu 2b'!O31+'TT 2018 PB bieu 1b'!O32</f>
        <v>0</v>
      </c>
      <c r="H37" s="489">
        <v>952</v>
      </c>
      <c r="I37" s="489">
        <f t="shared" si="5"/>
        <v>952</v>
      </c>
      <c r="J37" s="489">
        <f>'SDD 2018 PB bieu 2b'!T31+'TT 2018 PB bieu 1b'!T32</f>
        <v>0</v>
      </c>
      <c r="K37" s="489"/>
      <c r="L37" s="489">
        <f>'KH 2019 Bieu1a VOn TT'!T34+'KH 2018 Bieu2a VOn SDD'!T30</f>
        <v>952</v>
      </c>
      <c r="M37" s="490"/>
    </row>
    <row r="38" spans="1:13" ht="15.75">
      <c r="A38" s="498">
        <v>9</v>
      </c>
      <c r="B38" s="499" t="s">
        <v>20</v>
      </c>
      <c r="C38" s="489" t="e">
        <f t="shared" si="4"/>
        <v>#REF!</v>
      </c>
      <c r="D38" s="489" t="e">
        <f>#REF!+'SDD 2018 PB bieu 2b'!#REF!</f>
        <v>#REF!</v>
      </c>
      <c r="E38" s="489" t="e">
        <f>'KH 2019 Bieu1a VOn TT'!#REF!+'KH 2018 Bieu2a VOn SDD'!#REF!+#REF!</f>
        <v>#REF!</v>
      </c>
      <c r="F38" s="489">
        <f t="shared" si="3"/>
        <v>11390</v>
      </c>
      <c r="G38" s="489">
        <f>'SDD 2018 PB bieu 2b'!O32+'TT 2018 PB bieu 1b'!O33</f>
        <v>886</v>
      </c>
      <c r="H38" s="489">
        <v>10504</v>
      </c>
      <c r="I38" s="489">
        <f t="shared" si="5"/>
        <v>5256</v>
      </c>
      <c r="J38" s="489">
        <f>'SDD 2018 PB bieu 2b'!T32+'TT 2018 PB bieu 1b'!T33</f>
        <v>886</v>
      </c>
      <c r="K38" s="489"/>
      <c r="L38" s="489">
        <f>'KH 2019 Bieu1a VOn TT'!T35+'KH 2018 Bieu2a VOn SDD'!T31</f>
        <v>4370</v>
      </c>
      <c r="M38" s="490"/>
    </row>
    <row r="39" spans="1:13" ht="15.75">
      <c r="A39" s="495">
        <v>10</v>
      </c>
      <c r="B39" s="488" t="s">
        <v>21</v>
      </c>
      <c r="C39" s="489" t="e">
        <f t="shared" si="4"/>
        <v>#REF!</v>
      </c>
      <c r="D39" s="489">
        <v>0</v>
      </c>
      <c r="E39" s="489" t="e">
        <f>'KH 2019 Bieu1a VOn TT'!#REF!+'KH 2018 Bieu2a VOn SDD'!#REF!</f>
        <v>#REF!</v>
      </c>
      <c r="F39" s="489">
        <f t="shared" si="3"/>
        <v>1000</v>
      </c>
      <c r="G39" s="489">
        <f>'SDD 2018 PB bieu 2b'!O33+'TT 2018 PB bieu 1b'!O34</f>
        <v>0</v>
      </c>
      <c r="H39" s="489">
        <v>1000</v>
      </c>
      <c r="I39" s="489">
        <f t="shared" si="5"/>
        <v>400</v>
      </c>
      <c r="J39" s="489">
        <f>'SDD 2018 PB bieu 2b'!T33+'TT 2018 PB bieu 1b'!T34</f>
        <v>0</v>
      </c>
      <c r="K39" s="489"/>
      <c r="L39" s="489">
        <f>'KH 2019 Bieu1a VOn TT'!T36</f>
        <v>400</v>
      </c>
      <c r="M39" s="490"/>
    </row>
    <row r="40" spans="1:13" ht="15.75">
      <c r="A40" s="495">
        <v>11</v>
      </c>
      <c r="B40" s="488" t="s">
        <v>22</v>
      </c>
      <c r="C40" s="489" t="e">
        <f>D40+E40</f>
        <v>#REF!</v>
      </c>
      <c r="D40" s="489">
        <v>0</v>
      </c>
      <c r="E40" s="489" t="e">
        <f>'KH 2019 Bieu1a VOn TT'!#REF!+'KH 2018 Bieu2a VOn SDD'!#REF!</f>
        <v>#REF!</v>
      </c>
      <c r="F40" s="489">
        <f>G40+H40</f>
        <v>8374</v>
      </c>
      <c r="G40" s="489">
        <f>'SDD 2018 PB bieu 2b'!O34+'TT 2018 PB bieu 1b'!O35</f>
        <v>0</v>
      </c>
      <c r="H40" s="489">
        <v>8374</v>
      </c>
      <c r="I40" s="489">
        <f>J40+L40</f>
        <v>0</v>
      </c>
      <c r="J40" s="489">
        <f>'SDD 2018 PB bieu 2b'!T34+'TT 2018 PB bieu 1b'!T35</f>
        <v>0</v>
      </c>
      <c r="K40" s="489"/>
      <c r="L40" s="489">
        <f>'KH 2019 Bieu1a VOn TT'!T37+'KH 2018 Bieu2a VOn SDD'!T32</f>
        <v>0</v>
      </c>
      <c r="M40" s="490"/>
    </row>
    <row r="41" spans="1:13" ht="15.75">
      <c r="A41" s="495">
        <v>12</v>
      </c>
      <c r="B41" s="488" t="s">
        <v>213</v>
      </c>
      <c r="C41" s="489"/>
      <c r="D41" s="489"/>
      <c r="E41" s="489"/>
      <c r="F41" s="489">
        <f>G41+H41</f>
        <v>0</v>
      </c>
      <c r="G41" s="489"/>
      <c r="H41" s="489"/>
      <c r="I41" s="489">
        <f>J41+L41</f>
        <v>0</v>
      </c>
      <c r="J41" s="489"/>
      <c r="K41" s="489"/>
      <c r="L41" s="489"/>
      <c r="M41" s="490"/>
    </row>
    <row r="42" spans="1:13" s="5" customFormat="1" ht="15.75">
      <c r="A42" s="477" t="s">
        <v>23</v>
      </c>
      <c r="B42" s="475" t="s">
        <v>89</v>
      </c>
      <c r="C42" s="475" t="e">
        <f>C17+#REF!</f>
        <v>#REF!</v>
      </c>
      <c r="D42" s="475" t="e">
        <f>D17+#REF!</f>
        <v>#REF!</v>
      </c>
      <c r="E42" s="475" t="e">
        <f>E17+#REF!</f>
        <v>#REF!</v>
      </c>
      <c r="F42" s="475">
        <f>F17</f>
        <v>128360</v>
      </c>
      <c r="G42" s="475">
        <f>G17</f>
        <v>4560</v>
      </c>
      <c r="H42" s="475">
        <f>H43+H44+H45+H46</f>
        <v>123800</v>
      </c>
      <c r="I42" s="475">
        <f>I17</f>
        <v>129228.764</v>
      </c>
      <c r="J42" s="500">
        <f>J17</f>
        <v>4560</v>
      </c>
      <c r="K42" s="501">
        <f>K17</f>
        <v>868.764</v>
      </c>
      <c r="L42" s="475">
        <f>L43+L44+L45+L46</f>
        <v>123800</v>
      </c>
      <c r="M42" s="477"/>
    </row>
    <row r="43" spans="1:13" s="5" customFormat="1" ht="15.75">
      <c r="A43" s="477" t="s">
        <v>114</v>
      </c>
      <c r="B43" s="502" t="s">
        <v>83</v>
      </c>
      <c r="C43" s="502" t="e">
        <f>#REF!+C28+C25+C20</f>
        <v>#REF!</v>
      </c>
      <c r="D43" s="502" t="e">
        <f>#REF!+D28+D25+D20</f>
        <v>#REF!</v>
      </c>
      <c r="E43" s="502" t="e">
        <f>#REF!+E28+E25+E20</f>
        <v>#REF!</v>
      </c>
      <c r="F43" s="502">
        <f>H43+G43</f>
        <v>107726</v>
      </c>
      <c r="G43" s="502">
        <f>G28+G25+G20</f>
        <v>4560</v>
      </c>
      <c r="H43" s="502">
        <v>103166</v>
      </c>
      <c r="I43" s="502">
        <f>L43+J43+K43</f>
        <v>128828.764</v>
      </c>
      <c r="J43" s="502">
        <f>J28+J25+J20</f>
        <v>4560</v>
      </c>
      <c r="K43" s="503">
        <v>868.764</v>
      </c>
      <c r="L43" s="502">
        <f>L20+L25</f>
        <v>123400</v>
      </c>
      <c r="M43" s="504"/>
    </row>
    <row r="44" spans="1:13" s="5" customFormat="1" ht="15.75">
      <c r="A44" s="477" t="s">
        <v>115</v>
      </c>
      <c r="B44" s="502" t="s">
        <v>84</v>
      </c>
      <c r="C44" s="502" t="e">
        <f>D44+E44</f>
        <v>#REF!</v>
      </c>
      <c r="D44" s="502" t="e">
        <f>D21+#REF!</f>
        <v>#REF!</v>
      </c>
      <c r="E44" s="502" t="e">
        <f>E21+#REF!</f>
        <v>#REF!</v>
      </c>
      <c r="F44" s="502">
        <f>H44+G44</f>
        <v>1000</v>
      </c>
      <c r="G44" s="502">
        <f>G21</f>
        <v>0</v>
      </c>
      <c r="H44" s="502">
        <v>1000</v>
      </c>
      <c r="I44" s="502">
        <f>L44+J44</f>
        <v>400</v>
      </c>
      <c r="J44" s="502">
        <f>J21</f>
        <v>0</v>
      </c>
      <c r="K44" s="502"/>
      <c r="L44" s="502">
        <f>L21</f>
        <v>400</v>
      </c>
      <c r="M44" s="504"/>
    </row>
    <row r="45" spans="1:13" s="5" customFormat="1" ht="15.75">
      <c r="A45" s="477" t="s">
        <v>138</v>
      </c>
      <c r="B45" s="502" t="s">
        <v>85</v>
      </c>
      <c r="C45" s="502" t="e">
        <f>D45+E45</f>
        <v>#REF!</v>
      </c>
      <c r="D45" s="502">
        <f>D22+D26</f>
        <v>0</v>
      </c>
      <c r="E45" s="502" t="e">
        <f>E22+E26</f>
        <v>#REF!</v>
      </c>
      <c r="F45" s="502">
        <f>H45+G45</f>
        <v>19634</v>
      </c>
      <c r="G45" s="502">
        <f>G22+G26</f>
        <v>0</v>
      </c>
      <c r="H45" s="502">
        <v>19634</v>
      </c>
      <c r="I45" s="502">
        <f>L45+J45</f>
        <v>0</v>
      </c>
      <c r="J45" s="502">
        <f>J22+J26</f>
        <v>0</v>
      </c>
      <c r="K45" s="502"/>
      <c r="L45" s="502">
        <f>L22+L26</f>
        <v>0</v>
      </c>
      <c r="M45" s="504"/>
    </row>
    <row r="46" spans="1:13" s="5" customFormat="1" ht="15.75">
      <c r="A46" s="477" t="s">
        <v>214</v>
      </c>
      <c r="B46" s="488" t="s">
        <v>213</v>
      </c>
      <c r="C46" s="502" t="e">
        <f>D46+E46</f>
        <v>#REF!</v>
      </c>
      <c r="D46" s="502">
        <f>D23+D27</f>
        <v>0</v>
      </c>
      <c r="E46" s="502" t="e">
        <f>E23+E27</f>
        <v>#REF!</v>
      </c>
      <c r="F46" s="502">
        <f>H46+G46</f>
        <v>0</v>
      </c>
      <c r="G46" s="502">
        <f>G23+G27</f>
        <v>0</v>
      </c>
      <c r="H46" s="502">
        <v>0</v>
      </c>
      <c r="I46" s="502">
        <f>L46+J46</f>
        <v>0</v>
      </c>
      <c r="J46" s="502">
        <f>J23+J27</f>
        <v>0</v>
      </c>
      <c r="K46" s="502"/>
      <c r="L46" s="502">
        <f>L23</f>
        <v>0</v>
      </c>
      <c r="M46" s="504"/>
    </row>
    <row r="48" ht="16.5">
      <c r="B48" s="143"/>
    </row>
    <row r="49" ht="16.5">
      <c r="B49" s="143"/>
    </row>
    <row r="51" ht="16.5">
      <c r="B51" s="143"/>
    </row>
    <row r="52" spans="2:13" ht="16.5">
      <c r="B52" s="527"/>
      <c r="C52" s="527"/>
      <c r="D52" s="527"/>
      <c r="E52" s="527"/>
      <c r="F52" s="527"/>
      <c r="G52" s="527"/>
      <c r="H52" s="527"/>
      <c r="I52" s="527"/>
      <c r="J52" s="527"/>
      <c r="K52" s="527"/>
      <c r="L52" s="527"/>
      <c r="M52" s="527"/>
    </row>
  </sheetData>
  <sheetProtection/>
  <mergeCells count="21">
    <mergeCell ref="A1:B1"/>
    <mergeCell ref="A2:B2"/>
    <mergeCell ref="A3:B3"/>
    <mergeCell ref="C1:M1"/>
    <mergeCell ref="C2:M2"/>
    <mergeCell ref="C3:M3"/>
    <mergeCell ref="H4:M4"/>
    <mergeCell ref="M15:M16"/>
    <mergeCell ref="A15:A16"/>
    <mergeCell ref="B15:B16"/>
    <mergeCell ref="A6:M8"/>
    <mergeCell ref="C15:E15"/>
    <mergeCell ref="F15:H15"/>
    <mergeCell ref="A5:M5"/>
    <mergeCell ref="A13:M13"/>
    <mergeCell ref="A9:M9"/>
    <mergeCell ref="I15:L15"/>
    <mergeCell ref="A10:M10"/>
    <mergeCell ref="B52:M52"/>
    <mergeCell ref="A11:M11"/>
    <mergeCell ref="A12:M12"/>
  </mergeCells>
  <printOptions/>
  <pageMargins left="0.5905511811023623" right="0.31496062992125984" top="0.7086614173228347" bottom="0.15748031496062992" header="0.1968503937007874" footer="0.15748031496062992"/>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indexed="10"/>
  </sheetPr>
  <dimension ref="A1:AI161"/>
  <sheetViews>
    <sheetView zoomScale="70" zoomScaleNormal="70" zoomScalePageLayoutView="0" workbookViewId="0" topLeftCell="A1">
      <selection activeCell="T16" sqref="T16:T17"/>
    </sheetView>
  </sheetViews>
  <sheetFormatPr defaultColWidth="9.140625" defaultRowHeight="15"/>
  <cols>
    <col min="1" max="1" width="4.57421875" style="106" customWidth="1"/>
    <col min="2" max="2" width="37.7109375" style="103" customWidth="1"/>
    <col min="3" max="3" width="8.28125" style="107" customWidth="1"/>
    <col min="4" max="4" width="8.421875" style="107" customWidth="1"/>
    <col min="5" max="5" width="9.57421875" style="107" customWidth="1"/>
    <col min="6" max="6" width="11.7109375" style="108" customWidth="1"/>
    <col min="7" max="7" width="7.140625" style="107" customWidth="1"/>
    <col min="8" max="8" width="6.7109375" style="103" customWidth="1"/>
    <col min="9" max="9" width="7.140625" style="107" customWidth="1"/>
    <col min="10" max="10" width="15.7109375" style="336" customWidth="1"/>
    <col min="11" max="12" width="11.28125" style="109" customWidth="1"/>
    <col min="13" max="13" width="11.421875" style="107" customWidth="1"/>
    <col min="14" max="14" width="10.421875" style="109" customWidth="1"/>
    <col min="15" max="15" width="10.140625" style="109" hidden="1" customWidth="1"/>
    <col min="16" max="16" width="9.28125" style="109" hidden="1" customWidth="1"/>
    <col min="17" max="17" width="10.28125" style="109" customWidth="1"/>
    <col min="18" max="18" width="8.28125" style="109" customWidth="1"/>
    <col min="19" max="19" width="7.28125" style="109" customWidth="1"/>
    <col min="20" max="20" width="10.00390625" style="460" customWidth="1"/>
    <col min="21" max="21" width="8.28125" style="460" customWidth="1"/>
    <col min="22" max="22" width="7.28125" style="460" customWidth="1"/>
    <col min="23" max="23" width="10.28125" style="109" customWidth="1"/>
    <col min="24" max="24" width="15.421875" style="102" customWidth="1"/>
    <col min="25" max="25" width="30.28125" style="103" customWidth="1"/>
    <col min="26" max="35" width="9.140625" style="103" customWidth="1"/>
    <col min="36" max="16384" width="9.140625" style="104" customWidth="1"/>
  </cols>
  <sheetData>
    <row r="1" spans="1:23" ht="18.75">
      <c r="A1" s="584" t="s">
        <v>316</v>
      </c>
      <c r="B1" s="584"/>
      <c r="C1" s="584"/>
      <c r="D1" s="585"/>
      <c r="E1" s="586" t="s">
        <v>317</v>
      </c>
      <c r="F1" s="586"/>
      <c r="G1" s="586"/>
      <c r="H1" s="586"/>
      <c r="I1" s="586"/>
      <c r="J1" s="586"/>
      <c r="K1" s="586"/>
      <c r="L1" s="586"/>
      <c r="M1" s="586"/>
      <c r="N1" s="586"/>
      <c r="O1" s="586"/>
      <c r="P1" s="586"/>
      <c r="Q1" s="586"/>
      <c r="R1" s="586"/>
      <c r="S1" s="586"/>
      <c r="T1" s="586"/>
      <c r="U1" s="586"/>
      <c r="V1" s="586"/>
      <c r="W1" s="586"/>
    </row>
    <row r="2" spans="1:23" ht="18.75">
      <c r="A2" s="587" t="s">
        <v>318</v>
      </c>
      <c r="B2" s="587"/>
      <c r="C2" s="587"/>
      <c r="D2" s="588"/>
      <c r="E2" s="586" t="s">
        <v>319</v>
      </c>
      <c r="F2" s="586"/>
      <c r="G2" s="586"/>
      <c r="H2" s="586"/>
      <c r="I2" s="586"/>
      <c r="J2" s="586"/>
      <c r="K2" s="586"/>
      <c r="L2" s="586"/>
      <c r="M2" s="586"/>
      <c r="N2" s="586"/>
      <c r="O2" s="586"/>
      <c r="P2" s="586"/>
      <c r="Q2" s="586"/>
      <c r="R2" s="586"/>
      <c r="S2" s="586"/>
      <c r="T2" s="586"/>
      <c r="U2" s="586"/>
      <c r="V2" s="586"/>
      <c r="W2" s="586"/>
    </row>
    <row r="3" spans="1:23" ht="18.75">
      <c r="A3" s="589" t="s">
        <v>320</v>
      </c>
      <c r="B3" s="589"/>
      <c r="C3" s="589"/>
      <c r="D3" s="590"/>
      <c r="E3" s="591" t="s">
        <v>321</v>
      </c>
      <c r="F3" s="591"/>
      <c r="G3" s="591"/>
      <c r="H3" s="591"/>
      <c r="I3" s="591"/>
      <c r="J3" s="591"/>
      <c r="K3" s="591"/>
      <c r="L3" s="591"/>
      <c r="M3" s="591"/>
      <c r="N3" s="591"/>
      <c r="O3" s="591"/>
      <c r="P3" s="591"/>
      <c r="Q3" s="591"/>
      <c r="R3" s="591"/>
      <c r="S3" s="591"/>
      <c r="T3" s="591"/>
      <c r="U3" s="591"/>
      <c r="V3" s="591"/>
      <c r="W3" s="591"/>
    </row>
    <row r="4" spans="1:23" ht="18.75">
      <c r="A4" s="594"/>
      <c r="B4" s="594"/>
      <c r="C4" s="594"/>
      <c r="D4" s="590"/>
      <c r="E4" s="592"/>
      <c r="F4" s="592"/>
      <c r="G4" s="592"/>
      <c r="H4" s="592"/>
      <c r="I4" s="592"/>
      <c r="J4" s="592"/>
      <c r="K4" s="592"/>
      <c r="L4" s="592"/>
      <c r="M4" s="592"/>
      <c r="N4" s="592"/>
      <c r="O4" s="592"/>
      <c r="P4" s="592"/>
      <c r="Q4" s="592"/>
      <c r="R4" s="592"/>
      <c r="S4" s="592"/>
      <c r="T4" s="592"/>
      <c r="U4" s="592"/>
      <c r="V4" s="592"/>
      <c r="W4" s="592"/>
    </row>
    <row r="5" spans="1:35" s="8" customFormat="1" ht="19.5" customHeight="1">
      <c r="A5" s="565" t="s">
        <v>272</v>
      </c>
      <c r="B5" s="565"/>
      <c r="C5" s="565"/>
      <c r="D5" s="565"/>
      <c r="E5" s="565"/>
      <c r="F5" s="565"/>
      <c r="G5" s="565"/>
      <c r="H5" s="565"/>
      <c r="I5" s="565"/>
      <c r="J5" s="565"/>
      <c r="K5" s="565"/>
      <c r="L5" s="565"/>
      <c r="M5" s="565"/>
      <c r="N5" s="565"/>
      <c r="O5" s="565"/>
      <c r="P5" s="565"/>
      <c r="Q5" s="565"/>
      <c r="R5" s="565"/>
      <c r="S5" s="565"/>
      <c r="T5" s="565"/>
      <c r="U5" s="565"/>
      <c r="V5" s="565"/>
      <c r="W5" s="565"/>
      <c r="X5" s="6"/>
      <c r="Y5" s="7"/>
      <c r="Z5" s="7"/>
      <c r="AA5" s="7"/>
      <c r="AB5" s="7"/>
      <c r="AC5" s="7"/>
      <c r="AD5" s="7"/>
      <c r="AE5" s="7"/>
      <c r="AF5" s="7"/>
      <c r="AG5" s="7"/>
      <c r="AH5" s="7"/>
      <c r="AI5" s="7"/>
    </row>
    <row r="6" spans="1:35" s="8" customFormat="1" ht="18.75" customHeight="1">
      <c r="A6" s="565" t="s">
        <v>99</v>
      </c>
      <c r="B6" s="565"/>
      <c r="C6" s="565"/>
      <c r="D6" s="565"/>
      <c r="E6" s="565"/>
      <c r="F6" s="565"/>
      <c r="G6" s="565"/>
      <c r="H6" s="565"/>
      <c r="I6" s="565"/>
      <c r="J6" s="565"/>
      <c r="K6" s="565"/>
      <c r="L6" s="565"/>
      <c r="M6" s="565"/>
      <c r="N6" s="565"/>
      <c r="O6" s="565"/>
      <c r="P6" s="565"/>
      <c r="Q6" s="565"/>
      <c r="R6" s="565"/>
      <c r="S6" s="565"/>
      <c r="T6" s="565"/>
      <c r="U6" s="565"/>
      <c r="V6" s="565"/>
      <c r="W6" s="565"/>
      <c r="X6" s="6"/>
      <c r="Y6" s="7"/>
      <c r="Z6" s="7"/>
      <c r="AA6" s="7"/>
      <c r="AB6" s="7"/>
      <c r="AC6" s="7"/>
      <c r="AD6" s="7"/>
      <c r="AE6" s="7"/>
      <c r="AF6" s="7"/>
      <c r="AG6" s="7"/>
      <c r="AH6" s="7"/>
      <c r="AI6" s="7"/>
    </row>
    <row r="7" spans="1:35" s="8" customFormat="1" ht="24.75" customHeight="1" hidden="1">
      <c r="A7" s="544" t="s">
        <v>297</v>
      </c>
      <c r="B7" s="544"/>
      <c r="C7" s="544"/>
      <c r="D7" s="544"/>
      <c r="E7" s="544"/>
      <c r="F7" s="544"/>
      <c r="G7" s="544"/>
      <c r="H7" s="544"/>
      <c r="I7" s="544"/>
      <c r="J7" s="544"/>
      <c r="K7" s="544"/>
      <c r="L7" s="544"/>
      <c r="M7" s="544"/>
      <c r="N7" s="544"/>
      <c r="O7" s="544"/>
      <c r="P7" s="544"/>
      <c r="Q7" s="544"/>
      <c r="R7" s="544"/>
      <c r="S7" s="544"/>
      <c r="T7" s="435"/>
      <c r="U7" s="435"/>
      <c r="V7" s="435"/>
      <c r="W7" s="159" t="s">
        <v>147</v>
      </c>
      <c r="X7" s="545"/>
      <c r="Y7" s="545"/>
      <c r="Z7" s="7"/>
      <c r="AA7" s="7"/>
      <c r="AB7" s="7"/>
      <c r="AC7" s="7"/>
      <c r="AD7" s="7"/>
      <c r="AE7" s="7"/>
      <c r="AF7" s="7"/>
      <c r="AG7" s="7"/>
      <c r="AH7" s="7"/>
      <c r="AI7" s="7"/>
    </row>
    <row r="8" spans="1:35" s="8" customFormat="1" ht="27" customHeight="1" hidden="1">
      <c r="A8" s="544" t="s">
        <v>261</v>
      </c>
      <c r="B8" s="544"/>
      <c r="C8" s="544"/>
      <c r="D8" s="544"/>
      <c r="E8" s="544"/>
      <c r="F8" s="544"/>
      <c r="G8" s="544"/>
      <c r="H8" s="544"/>
      <c r="I8" s="544"/>
      <c r="J8" s="544"/>
      <c r="K8" s="544"/>
      <c r="L8" s="544"/>
      <c r="M8" s="544"/>
      <c r="N8" s="544"/>
      <c r="O8" s="544"/>
      <c r="P8" s="544"/>
      <c r="Q8" s="544"/>
      <c r="R8" s="544"/>
      <c r="S8" s="544"/>
      <c r="T8" s="435"/>
      <c r="U8" s="435"/>
      <c r="V8" s="435"/>
      <c r="W8" s="159" t="s">
        <v>147</v>
      </c>
      <c r="X8" s="312"/>
      <c r="Y8" s="312"/>
      <c r="Z8" s="7"/>
      <c r="AA8" s="7"/>
      <c r="AB8" s="7"/>
      <c r="AC8" s="7"/>
      <c r="AD8" s="7"/>
      <c r="AE8" s="7"/>
      <c r="AF8" s="7"/>
      <c r="AG8" s="7"/>
      <c r="AH8" s="7"/>
      <c r="AI8" s="7"/>
    </row>
    <row r="9" spans="1:35" s="8" customFormat="1" ht="20.25" customHeight="1">
      <c r="A9" s="544" t="s">
        <v>325</v>
      </c>
      <c r="B9" s="544"/>
      <c r="C9" s="544"/>
      <c r="D9" s="544"/>
      <c r="E9" s="544"/>
      <c r="F9" s="544"/>
      <c r="G9" s="544"/>
      <c r="H9" s="544"/>
      <c r="I9" s="544"/>
      <c r="J9" s="544"/>
      <c r="K9" s="544"/>
      <c r="L9" s="544"/>
      <c r="M9" s="544"/>
      <c r="N9" s="544"/>
      <c r="O9" s="544"/>
      <c r="P9" s="544"/>
      <c r="Q9" s="544"/>
      <c r="R9" s="544"/>
      <c r="S9" s="544"/>
      <c r="T9" s="544"/>
      <c r="U9" s="544"/>
      <c r="V9" s="544"/>
      <c r="W9" s="159" t="s">
        <v>147</v>
      </c>
      <c r="X9" s="312"/>
      <c r="Y9" s="312"/>
      <c r="Z9" s="7"/>
      <c r="AA9" s="7"/>
      <c r="AB9" s="7"/>
      <c r="AC9" s="7"/>
      <c r="AD9" s="7"/>
      <c r="AE9" s="7"/>
      <c r="AF9" s="7"/>
      <c r="AG9" s="7"/>
      <c r="AH9" s="7"/>
      <c r="AI9" s="7"/>
    </row>
    <row r="10" spans="1:35" s="8" customFormat="1" ht="3.75" customHeight="1" hidden="1">
      <c r="A10" s="544" t="s">
        <v>313</v>
      </c>
      <c r="B10" s="544"/>
      <c r="C10" s="544"/>
      <c r="D10" s="544"/>
      <c r="E10" s="544"/>
      <c r="F10" s="544"/>
      <c r="G10" s="544"/>
      <c r="H10" s="544"/>
      <c r="I10" s="544"/>
      <c r="J10" s="544"/>
      <c r="K10" s="544"/>
      <c r="L10" s="544"/>
      <c r="M10" s="544"/>
      <c r="N10" s="544"/>
      <c r="O10" s="544"/>
      <c r="P10" s="544"/>
      <c r="Q10" s="544"/>
      <c r="R10" s="544"/>
      <c r="S10" s="544"/>
      <c r="T10" s="544"/>
      <c r="U10" s="544"/>
      <c r="V10" s="544"/>
      <c r="W10" s="159" t="s">
        <v>147</v>
      </c>
      <c r="X10" s="312"/>
      <c r="Y10" s="312"/>
      <c r="Z10" s="7"/>
      <c r="AA10" s="7"/>
      <c r="AB10" s="7"/>
      <c r="AC10" s="7"/>
      <c r="AD10" s="7"/>
      <c r="AE10" s="7"/>
      <c r="AF10" s="7"/>
      <c r="AG10" s="7"/>
      <c r="AH10" s="7"/>
      <c r="AI10" s="7"/>
    </row>
    <row r="11" spans="1:35" s="8" customFormat="1" ht="15.75">
      <c r="A11" s="593" t="s">
        <v>326</v>
      </c>
      <c r="B11" s="544"/>
      <c r="C11" s="544"/>
      <c r="D11" s="544"/>
      <c r="E11" s="544"/>
      <c r="F11" s="544"/>
      <c r="G11" s="544"/>
      <c r="H11" s="544"/>
      <c r="I11" s="544"/>
      <c r="J11" s="544"/>
      <c r="K11" s="544"/>
      <c r="L11" s="544"/>
      <c r="M11" s="544"/>
      <c r="N11" s="544"/>
      <c r="O11" s="544"/>
      <c r="P11" s="544"/>
      <c r="Q11" s="544"/>
      <c r="R11" s="544"/>
      <c r="S11" s="544"/>
      <c r="T11" s="544"/>
      <c r="U11" s="544"/>
      <c r="V11" s="544"/>
      <c r="W11" s="544"/>
      <c r="X11" s="312"/>
      <c r="Y11" s="312"/>
      <c r="Z11" s="7"/>
      <c r="AA11" s="7"/>
      <c r="AB11" s="7"/>
      <c r="AC11" s="7"/>
      <c r="AD11" s="7"/>
      <c r="AE11" s="7"/>
      <c r="AF11" s="7"/>
      <c r="AG11" s="7"/>
      <c r="AH11" s="7"/>
      <c r="AI11" s="7"/>
    </row>
    <row r="12" spans="1:35" s="8" customFormat="1" ht="15.75">
      <c r="A12" s="602"/>
      <c r="B12" s="313"/>
      <c r="C12" s="313"/>
      <c r="D12" s="313"/>
      <c r="E12" s="313"/>
      <c r="F12" s="313"/>
      <c r="G12" s="313"/>
      <c r="H12" s="313"/>
      <c r="I12" s="313"/>
      <c r="J12" s="313"/>
      <c r="K12" s="313"/>
      <c r="L12" s="313"/>
      <c r="M12" s="313"/>
      <c r="N12" s="313"/>
      <c r="O12" s="313"/>
      <c r="P12" s="313"/>
      <c r="Q12" s="313"/>
      <c r="R12" s="313"/>
      <c r="S12" s="313"/>
      <c r="T12" s="313"/>
      <c r="U12" s="313"/>
      <c r="V12" s="313"/>
      <c r="W12" s="313"/>
      <c r="X12" s="312"/>
      <c r="Y12" s="312"/>
      <c r="Z12" s="7"/>
      <c r="AA12" s="7"/>
      <c r="AB12" s="7"/>
      <c r="AC12" s="7"/>
      <c r="AD12" s="7"/>
      <c r="AE12" s="7"/>
      <c r="AF12" s="7"/>
      <c r="AG12" s="7"/>
      <c r="AH12" s="7"/>
      <c r="AI12" s="7"/>
    </row>
    <row r="13" spans="1:35" s="8" customFormat="1" ht="15" customHeight="1">
      <c r="A13" s="314"/>
      <c r="B13" s="11"/>
      <c r="C13" s="12"/>
      <c r="D13" s="12"/>
      <c r="E13" s="11"/>
      <c r="F13" s="117"/>
      <c r="G13" s="11"/>
      <c r="H13" s="11"/>
      <c r="I13" s="11"/>
      <c r="J13" s="325"/>
      <c r="K13" s="13"/>
      <c r="L13" s="13"/>
      <c r="M13" s="136"/>
      <c r="N13" s="13"/>
      <c r="O13" s="11"/>
      <c r="P13" s="551" t="s">
        <v>0</v>
      </c>
      <c r="Q13" s="551"/>
      <c r="R13" s="551"/>
      <c r="S13" s="551"/>
      <c r="T13" s="551"/>
      <c r="U13" s="551"/>
      <c r="V13" s="551"/>
      <c r="W13" s="551"/>
      <c r="X13" s="536"/>
      <c r="Y13" s="536"/>
      <c r="Z13" s="536"/>
      <c r="AA13" s="7"/>
      <c r="AB13" s="7"/>
      <c r="AC13" s="7"/>
      <c r="AD13" s="7"/>
      <c r="AE13" s="7"/>
      <c r="AF13" s="7"/>
      <c r="AG13" s="7"/>
      <c r="AH13" s="7"/>
      <c r="AI13" s="7"/>
    </row>
    <row r="14" spans="1:35" s="16" customFormat="1" ht="21.75" customHeight="1">
      <c r="A14" s="538" t="s">
        <v>24</v>
      </c>
      <c r="B14" s="560" t="s">
        <v>25</v>
      </c>
      <c r="C14" s="560" t="s">
        <v>26</v>
      </c>
      <c r="D14" s="560" t="s">
        <v>27</v>
      </c>
      <c r="E14" s="560" t="s">
        <v>28</v>
      </c>
      <c r="F14" s="563" t="s">
        <v>29</v>
      </c>
      <c r="G14" s="560" t="s">
        <v>30</v>
      </c>
      <c r="H14" s="560" t="s">
        <v>31</v>
      </c>
      <c r="I14" s="560" t="s">
        <v>32</v>
      </c>
      <c r="J14" s="537" t="s">
        <v>33</v>
      </c>
      <c r="K14" s="537"/>
      <c r="L14" s="537"/>
      <c r="M14" s="554" t="s">
        <v>34</v>
      </c>
      <c r="N14" s="554" t="s">
        <v>204</v>
      </c>
      <c r="O14" s="546" t="s">
        <v>152</v>
      </c>
      <c r="P14" s="547"/>
      <c r="Q14" s="537" t="s">
        <v>270</v>
      </c>
      <c r="R14" s="537"/>
      <c r="S14" s="537"/>
      <c r="T14" s="535" t="s">
        <v>271</v>
      </c>
      <c r="U14" s="535"/>
      <c r="V14" s="535"/>
      <c r="W14" s="554" t="s">
        <v>35</v>
      </c>
      <c r="X14" s="14"/>
      <c r="Y14" s="15"/>
      <c r="Z14" s="15"/>
      <c r="AA14" s="15"/>
      <c r="AB14" s="15"/>
      <c r="AC14" s="15"/>
      <c r="AD14" s="15"/>
      <c r="AE14" s="15"/>
      <c r="AF14" s="15"/>
      <c r="AG14" s="15"/>
      <c r="AH14" s="15"/>
      <c r="AI14" s="15"/>
    </row>
    <row r="15" spans="1:35" s="16" customFormat="1" ht="10.5" customHeight="1">
      <c r="A15" s="539"/>
      <c r="B15" s="561"/>
      <c r="C15" s="561"/>
      <c r="D15" s="561"/>
      <c r="E15" s="561"/>
      <c r="F15" s="564"/>
      <c r="G15" s="561"/>
      <c r="H15" s="561"/>
      <c r="I15" s="561"/>
      <c r="J15" s="541" t="s">
        <v>36</v>
      </c>
      <c r="K15" s="546" t="s">
        <v>37</v>
      </c>
      <c r="L15" s="552"/>
      <c r="M15" s="555"/>
      <c r="N15" s="555"/>
      <c r="O15" s="548"/>
      <c r="P15" s="549"/>
      <c r="Q15" s="537"/>
      <c r="R15" s="537"/>
      <c r="S15" s="537"/>
      <c r="T15" s="535"/>
      <c r="U15" s="535"/>
      <c r="V15" s="535"/>
      <c r="W15" s="555"/>
      <c r="X15" s="14"/>
      <c r="Y15" s="15"/>
      <c r="Z15" s="15"/>
      <c r="AA15" s="15"/>
      <c r="AB15" s="15"/>
      <c r="AC15" s="15"/>
      <c r="AD15" s="15"/>
      <c r="AE15" s="15"/>
      <c r="AF15" s="15"/>
      <c r="AG15" s="15"/>
      <c r="AH15" s="15"/>
      <c r="AI15" s="15"/>
    </row>
    <row r="16" spans="1:35" s="16" customFormat="1" ht="34.5" customHeight="1">
      <c r="A16" s="539"/>
      <c r="B16" s="561"/>
      <c r="C16" s="561"/>
      <c r="D16" s="561"/>
      <c r="E16" s="561"/>
      <c r="F16" s="564"/>
      <c r="G16" s="561"/>
      <c r="H16" s="561"/>
      <c r="I16" s="561"/>
      <c r="J16" s="542"/>
      <c r="K16" s="548"/>
      <c r="L16" s="553"/>
      <c r="M16" s="555"/>
      <c r="N16" s="555"/>
      <c r="O16" s="537" t="s">
        <v>3</v>
      </c>
      <c r="P16" s="522" t="s">
        <v>38</v>
      </c>
      <c r="Q16" s="537" t="s">
        <v>3</v>
      </c>
      <c r="R16" s="595" t="s">
        <v>38</v>
      </c>
      <c r="S16" s="596"/>
      <c r="T16" s="535" t="s">
        <v>3</v>
      </c>
      <c r="U16" s="597" t="s">
        <v>38</v>
      </c>
      <c r="V16" s="598"/>
      <c r="W16" s="555"/>
      <c r="X16" s="14"/>
      <c r="Y16" s="15"/>
      <c r="Z16" s="15"/>
      <c r="AA16" s="15"/>
      <c r="AB16" s="15"/>
      <c r="AC16" s="15"/>
      <c r="AD16" s="15"/>
      <c r="AE16" s="15"/>
      <c r="AF16" s="15"/>
      <c r="AG16" s="15"/>
      <c r="AH16" s="15"/>
      <c r="AI16" s="15"/>
    </row>
    <row r="17" spans="1:35" s="16" customFormat="1" ht="56.25" customHeight="1">
      <c r="A17" s="540"/>
      <c r="B17" s="562"/>
      <c r="C17" s="562"/>
      <c r="D17" s="562"/>
      <c r="E17" s="562"/>
      <c r="F17" s="564"/>
      <c r="G17" s="562"/>
      <c r="H17" s="562"/>
      <c r="I17" s="562"/>
      <c r="J17" s="543"/>
      <c r="K17" s="309" t="s">
        <v>3</v>
      </c>
      <c r="L17" s="309" t="s">
        <v>39</v>
      </c>
      <c r="M17" s="555"/>
      <c r="N17" s="555"/>
      <c r="O17" s="554"/>
      <c r="P17" s="599" t="s">
        <v>40</v>
      </c>
      <c r="Q17" s="537"/>
      <c r="R17" s="599" t="s">
        <v>40</v>
      </c>
      <c r="S17" s="599" t="s">
        <v>41</v>
      </c>
      <c r="T17" s="535"/>
      <c r="U17" s="600" t="s">
        <v>40</v>
      </c>
      <c r="V17" s="600" t="s">
        <v>41</v>
      </c>
      <c r="W17" s="556"/>
      <c r="X17" s="14"/>
      <c r="Y17" s="15"/>
      <c r="Z17" s="15"/>
      <c r="AA17" s="15"/>
      <c r="AB17" s="15"/>
      <c r="AC17" s="15"/>
      <c r="AD17" s="15"/>
      <c r="AE17" s="15"/>
      <c r="AF17" s="15"/>
      <c r="AG17" s="15"/>
      <c r="AH17" s="15"/>
      <c r="AI17" s="15"/>
    </row>
    <row r="18" spans="1:35" s="22" customFormat="1" ht="21.75" customHeight="1">
      <c r="A18" s="18">
        <v>1</v>
      </c>
      <c r="B18" s="19">
        <v>2</v>
      </c>
      <c r="C18" s="18">
        <v>3</v>
      </c>
      <c r="D18" s="19">
        <v>4</v>
      </c>
      <c r="E18" s="18">
        <v>5</v>
      </c>
      <c r="F18" s="19">
        <v>6</v>
      </c>
      <c r="G18" s="18">
        <v>7</v>
      </c>
      <c r="H18" s="19">
        <v>8</v>
      </c>
      <c r="I18" s="18">
        <v>9</v>
      </c>
      <c r="J18" s="326">
        <v>10</v>
      </c>
      <c r="K18" s="18">
        <v>11</v>
      </c>
      <c r="L18" s="19">
        <v>12</v>
      </c>
      <c r="M18" s="18">
        <v>13</v>
      </c>
      <c r="N18" s="19">
        <v>14</v>
      </c>
      <c r="O18" s="18">
        <v>15</v>
      </c>
      <c r="P18" s="19">
        <v>16</v>
      </c>
      <c r="Q18" s="18">
        <v>17</v>
      </c>
      <c r="R18" s="19">
        <v>18</v>
      </c>
      <c r="S18" s="18">
        <v>19</v>
      </c>
      <c r="T18" s="18">
        <v>17</v>
      </c>
      <c r="U18" s="18">
        <v>18</v>
      </c>
      <c r="V18" s="18">
        <v>19</v>
      </c>
      <c r="W18" s="19">
        <v>20</v>
      </c>
      <c r="X18" s="20"/>
      <c r="Y18" s="21"/>
      <c r="Z18" s="21"/>
      <c r="AA18" s="21"/>
      <c r="AB18" s="21"/>
      <c r="AC18" s="21"/>
      <c r="AD18" s="21"/>
      <c r="AE18" s="21"/>
      <c r="AF18" s="21"/>
      <c r="AG18" s="21"/>
      <c r="AH18" s="21"/>
      <c r="AI18" s="21"/>
    </row>
    <row r="19" spans="1:35" s="33" customFormat="1" ht="15.75">
      <c r="A19" s="23"/>
      <c r="B19" s="24" t="s">
        <v>42</v>
      </c>
      <c r="C19" s="25"/>
      <c r="D19" s="26"/>
      <c r="E19" s="26"/>
      <c r="F19" s="27"/>
      <c r="G19" s="26"/>
      <c r="H19" s="28"/>
      <c r="I19" s="26"/>
      <c r="J19" s="327"/>
      <c r="K19" s="343">
        <f aca="true" t="shared" si="0" ref="K19:Q19">K20+K21+K22+K23+K24</f>
        <v>253063.316</v>
      </c>
      <c r="L19" s="343">
        <f t="shared" si="0"/>
        <v>253063.316</v>
      </c>
      <c r="M19" s="343">
        <f t="shared" si="0"/>
        <v>148366.5</v>
      </c>
      <c r="N19" s="343">
        <f>N20+N21+N22+N23+N24</f>
        <v>51978.5</v>
      </c>
      <c r="O19" s="343">
        <f>O20+O21+O22+O23+O24+O25</f>
        <v>60750</v>
      </c>
      <c r="P19" s="343">
        <f t="shared" si="0"/>
        <v>0</v>
      </c>
      <c r="Q19" s="343">
        <f t="shared" si="0"/>
        <v>63800</v>
      </c>
      <c r="R19" s="343"/>
      <c r="S19" s="343"/>
      <c r="T19" s="436">
        <f>T20+T21+T22+T23+T24</f>
        <v>63800</v>
      </c>
      <c r="U19" s="436"/>
      <c r="V19" s="436"/>
      <c r="W19" s="466"/>
      <c r="X19" s="30"/>
      <c r="Y19" s="31"/>
      <c r="Z19" s="32"/>
      <c r="AA19" s="32"/>
      <c r="AB19" s="32"/>
      <c r="AC19" s="32"/>
      <c r="AD19" s="32"/>
      <c r="AE19" s="32"/>
      <c r="AF19" s="32"/>
      <c r="AG19" s="32"/>
      <c r="AH19" s="32"/>
      <c r="AI19" s="32"/>
    </row>
    <row r="20" spans="1:35" s="44" customFormat="1" ht="15.75">
      <c r="A20" s="34">
        <v>1</v>
      </c>
      <c r="B20" s="35" t="s">
        <v>43</v>
      </c>
      <c r="C20" s="36"/>
      <c r="D20" s="37"/>
      <c r="E20" s="37"/>
      <c r="F20" s="38"/>
      <c r="G20" s="37"/>
      <c r="H20" s="39"/>
      <c r="I20" s="37"/>
      <c r="J20" s="40"/>
      <c r="K20" s="111">
        <f aca="true" t="shared" si="1" ref="K20:Q20">K40</f>
        <v>0</v>
      </c>
      <c r="L20" s="111">
        <f t="shared" si="1"/>
        <v>0</v>
      </c>
      <c r="M20" s="111">
        <f t="shared" si="1"/>
        <v>0</v>
      </c>
      <c r="N20" s="111">
        <f t="shared" si="1"/>
        <v>0</v>
      </c>
      <c r="O20" s="111">
        <f t="shared" si="1"/>
        <v>500</v>
      </c>
      <c r="P20" s="111">
        <f t="shared" si="1"/>
        <v>0</v>
      </c>
      <c r="Q20" s="111">
        <f t="shared" si="1"/>
        <v>0</v>
      </c>
      <c r="R20" s="111"/>
      <c r="S20" s="111"/>
      <c r="T20" s="437">
        <f>T40</f>
        <v>0</v>
      </c>
      <c r="U20" s="437"/>
      <c r="V20" s="437"/>
      <c r="W20" s="41"/>
      <c r="X20" s="30"/>
      <c r="Y20" s="43"/>
      <c r="Z20" s="43"/>
      <c r="AA20" s="43"/>
      <c r="AB20" s="43"/>
      <c r="AC20" s="43"/>
      <c r="AD20" s="43"/>
      <c r="AE20" s="43"/>
      <c r="AF20" s="43"/>
      <c r="AG20" s="43"/>
      <c r="AH20" s="43"/>
      <c r="AI20" s="43"/>
    </row>
    <row r="21" spans="1:35" s="44" customFormat="1" ht="15.75">
      <c r="A21" s="34">
        <v>2</v>
      </c>
      <c r="B21" s="35" t="s">
        <v>44</v>
      </c>
      <c r="C21" s="36"/>
      <c r="D21" s="37"/>
      <c r="E21" s="37"/>
      <c r="F21" s="38"/>
      <c r="G21" s="37"/>
      <c r="H21" s="39"/>
      <c r="I21" s="37"/>
      <c r="J21" s="40"/>
      <c r="K21" s="111">
        <f aca="true" t="shared" si="2" ref="K21:Q21">K74+K81+K59+K69+K117+K123+K130</f>
        <v>180136.112</v>
      </c>
      <c r="L21" s="111">
        <f t="shared" si="2"/>
        <v>180136.112</v>
      </c>
      <c r="M21" s="111">
        <f t="shared" si="2"/>
        <v>77822</v>
      </c>
      <c r="N21" s="111">
        <f t="shared" si="2"/>
        <v>51919.5</v>
      </c>
      <c r="O21" s="111">
        <f t="shared" si="2"/>
        <v>16378</v>
      </c>
      <c r="P21" s="111">
        <f t="shared" si="2"/>
        <v>0</v>
      </c>
      <c r="Q21" s="111">
        <f t="shared" si="2"/>
        <v>21040</v>
      </c>
      <c r="R21" s="111"/>
      <c r="S21" s="111"/>
      <c r="T21" s="437">
        <f>T74+T81+T59+T69+T117+T123+T130</f>
        <v>20496</v>
      </c>
      <c r="U21" s="437"/>
      <c r="V21" s="437"/>
      <c r="W21" s="41"/>
      <c r="X21" s="140"/>
      <c r="Y21" s="43"/>
      <c r="Z21" s="43"/>
      <c r="AA21" s="43"/>
      <c r="AB21" s="43"/>
      <c r="AC21" s="43"/>
      <c r="AD21" s="43"/>
      <c r="AE21" s="43"/>
      <c r="AF21" s="43"/>
      <c r="AG21" s="43"/>
      <c r="AH21" s="43"/>
      <c r="AI21" s="43"/>
    </row>
    <row r="22" spans="1:35" s="44" customFormat="1" ht="15.75">
      <c r="A22" s="34">
        <v>3</v>
      </c>
      <c r="B22" s="35" t="s">
        <v>45</v>
      </c>
      <c r="C22" s="36"/>
      <c r="D22" s="37"/>
      <c r="E22" s="37"/>
      <c r="F22" s="38"/>
      <c r="G22" s="37"/>
      <c r="H22" s="39"/>
      <c r="I22" s="37"/>
      <c r="J22" s="40"/>
      <c r="K22" s="111">
        <f aca="true" t="shared" si="3" ref="K22:Q22">K64+K70+K89+K107+K120+K126+K133</f>
        <v>72927.204</v>
      </c>
      <c r="L22" s="111">
        <f t="shared" si="3"/>
        <v>72927.204</v>
      </c>
      <c r="M22" s="111">
        <f t="shared" si="3"/>
        <v>70544.5</v>
      </c>
      <c r="N22" s="111">
        <f t="shared" si="3"/>
        <v>59</v>
      </c>
      <c r="O22" s="111">
        <f t="shared" si="3"/>
        <v>38500</v>
      </c>
      <c r="P22" s="111">
        <f t="shared" si="3"/>
        <v>0</v>
      </c>
      <c r="Q22" s="111">
        <f t="shared" si="3"/>
        <v>33386</v>
      </c>
      <c r="R22" s="111"/>
      <c r="S22" s="111"/>
      <c r="T22" s="437">
        <f>T64+T70+T89+T107+T120+T126+T133</f>
        <v>42904</v>
      </c>
      <c r="U22" s="437"/>
      <c r="V22" s="437"/>
      <c r="W22" s="41"/>
      <c r="X22" s="30"/>
      <c r="Y22" s="43"/>
      <c r="Z22" s="43"/>
      <c r="AA22" s="43"/>
      <c r="AB22" s="43"/>
      <c r="AC22" s="43"/>
      <c r="AD22" s="43"/>
      <c r="AE22" s="43"/>
      <c r="AF22" s="43"/>
      <c r="AG22" s="43"/>
      <c r="AH22" s="43"/>
      <c r="AI22" s="43"/>
    </row>
    <row r="23" spans="1:35" s="44" customFormat="1" ht="15.75">
      <c r="A23" s="34">
        <v>4</v>
      </c>
      <c r="B23" s="35" t="s">
        <v>21</v>
      </c>
      <c r="C23" s="36"/>
      <c r="D23" s="37"/>
      <c r="E23" s="37"/>
      <c r="F23" s="38"/>
      <c r="G23" s="37"/>
      <c r="H23" s="39"/>
      <c r="I23" s="37"/>
      <c r="J23" s="40"/>
      <c r="K23" s="111">
        <f aca="true" t="shared" si="4" ref="K23:Q23">K36</f>
        <v>0</v>
      </c>
      <c r="L23" s="111">
        <f t="shared" si="4"/>
        <v>0</v>
      </c>
      <c r="M23" s="111">
        <f t="shared" si="4"/>
        <v>0</v>
      </c>
      <c r="N23" s="111">
        <f t="shared" si="4"/>
        <v>0</v>
      </c>
      <c r="O23" s="111">
        <f t="shared" si="4"/>
        <v>1000</v>
      </c>
      <c r="P23" s="111">
        <f t="shared" si="4"/>
        <v>0</v>
      </c>
      <c r="Q23" s="111">
        <f t="shared" si="4"/>
        <v>1000</v>
      </c>
      <c r="R23" s="111"/>
      <c r="S23" s="111"/>
      <c r="T23" s="437">
        <f>T36</f>
        <v>400</v>
      </c>
      <c r="U23" s="437"/>
      <c r="V23" s="437"/>
      <c r="W23" s="41"/>
      <c r="X23" s="30"/>
      <c r="Y23" s="43"/>
      <c r="Z23" s="43"/>
      <c r="AA23" s="43"/>
      <c r="AB23" s="43"/>
      <c r="AC23" s="43"/>
      <c r="AD23" s="43"/>
      <c r="AE23" s="43"/>
      <c r="AF23" s="43"/>
      <c r="AG23" s="43"/>
      <c r="AH23" s="43"/>
      <c r="AI23" s="43"/>
    </row>
    <row r="24" spans="1:35" s="44" customFormat="1" ht="15.75">
      <c r="A24" s="34">
        <v>5</v>
      </c>
      <c r="B24" s="35" t="s">
        <v>46</v>
      </c>
      <c r="C24" s="36"/>
      <c r="D24" s="37"/>
      <c r="E24" s="37"/>
      <c r="F24" s="38"/>
      <c r="G24" s="37"/>
      <c r="H24" s="39"/>
      <c r="I24" s="37"/>
      <c r="J24" s="40"/>
      <c r="K24" s="111"/>
      <c r="L24" s="111"/>
      <c r="M24" s="111"/>
      <c r="N24" s="111"/>
      <c r="O24" s="111">
        <f>O145</f>
        <v>4372</v>
      </c>
      <c r="P24" s="111">
        <f>P145</f>
        <v>0</v>
      </c>
      <c r="Q24" s="111">
        <f>Q145</f>
        <v>8374</v>
      </c>
      <c r="R24" s="111"/>
      <c r="S24" s="111"/>
      <c r="T24" s="437">
        <f>T145</f>
        <v>0</v>
      </c>
      <c r="U24" s="437"/>
      <c r="V24" s="437"/>
      <c r="W24" s="41"/>
      <c r="X24" s="30"/>
      <c r="Y24" s="43"/>
      <c r="Z24" s="43"/>
      <c r="AA24" s="43"/>
      <c r="AB24" s="43"/>
      <c r="AC24" s="43"/>
      <c r="AD24" s="43"/>
      <c r="AE24" s="43"/>
      <c r="AF24" s="43"/>
      <c r="AG24" s="43"/>
      <c r="AH24" s="43"/>
      <c r="AI24" s="43"/>
    </row>
    <row r="25" spans="1:35" s="44" customFormat="1" ht="33" customHeight="1" hidden="1">
      <c r="A25" s="34"/>
      <c r="B25" s="269"/>
      <c r="C25" s="36"/>
      <c r="D25" s="37"/>
      <c r="E25" s="37"/>
      <c r="F25" s="38"/>
      <c r="G25" s="37"/>
      <c r="H25" s="39"/>
      <c r="I25" s="37"/>
      <c r="J25" s="40"/>
      <c r="K25" s="111"/>
      <c r="L25" s="111"/>
      <c r="M25" s="111"/>
      <c r="N25" s="111"/>
      <c r="O25" s="111"/>
      <c r="P25" s="111"/>
      <c r="Q25" s="111"/>
      <c r="R25" s="111"/>
      <c r="S25" s="111"/>
      <c r="T25" s="437"/>
      <c r="U25" s="437"/>
      <c r="V25" s="437"/>
      <c r="W25" s="41"/>
      <c r="X25" s="30"/>
      <c r="Y25" s="43"/>
      <c r="Z25" s="43"/>
      <c r="AA25" s="43"/>
      <c r="AB25" s="43"/>
      <c r="AC25" s="43"/>
      <c r="AD25" s="43"/>
      <c r="AE25" s="43"/>
      <c r="AF25" s="43"/>
      <c r="AG25" s="43"/>
      <c r="AH25" s="43"/>
      <c r="AI25" s="43"/>
    </row>
    <row r="26" spans="1:35" s="33" customFormat="1" ht="32.25" customHeight="1">
      <c r="A26" s="46" t="s">
        <v>6</v>
      </c>
      <c r="B26" s="45" t="s">
        <v>47</v>
      </c>
      <c r="C26" s="36"/>
      <c r="D26" s="48"/>
      <c r="E26" s="48"/>
      <c r="F26" s="49"/>
      <c r="G26" s="48"/>
      <c r="H26" s="50"/>
      <c r="I26" s="48"/>
      <c r="J26" s="40"/>
      <c r="K26" s="341">
        <f>SUM(K27:K37)</f>
        <v>253063.316</v>
      </c>
      <c r="L26" s="341">
        <f>SUM(L27:L37)</f>
        <v>253063.316</v>
      </c>
      <c r="M26" s="341">
        <f>SUM(M27:M37)</f>
        <v>148366.5</v>
      </c>
      <c r="N26" s="341">
        <f>SUM(N27:N37)</f>
        <v>51978.5</v>
      </c>
      <c r="O26" s="341">
        <f>SUM(O27:O38)</f>
        <v>62750</v>
      </c>
      <c r="P26" s="341">
        <f>SUM(P27:P38)</f>
        <v>0</v>
      </c>
      <c r="Q26" s="341">
        <f>SUM(Q27:Q38)</f>
        <v>63800</v>
      </c>
      <c r="R26" s="341"/>
      <c r="S26" s="341"/>
      <c r="T26" s="438">
        <f>SUM(T27:T38)</f>
        <v>63800</v>
      </c>
      <c r="U26" s="438"/>
      <c r="V26" s="438"/>
      <c r="W26" s="42"/>
      <c r="X26" s="6"/>
      <c r="Y26" s="141"/>
      <c r="Z26" s="32"/>
      <c r="AA26" s="32"/>
      <c r="AB26" s="32"/>
      <c r="AC26" s="32"/>
      <c r="AD26" s="32"/>
      <c r="AE26" s="32"/>
      <c r="AF26" s="32"/>
      <c r="AG26" s="32"/>
      <c r="AH26" s="32"/>
      <c r="AI26" s="32"/>
    </row>
    <row r="27" spans="1:35" s="44" customFormat="1" ht="15.75">
      <c r="A27" s="34">
        <v>1</v>
      </c>
      <c r="B27" s="35" t="s">
        <v>12</v>
      </c>
      <c r="C27" s="36"/>
      <c r="D27" s="37"/>
      <c r="E27" s="37"/>
      <c r="F27" s="38"/>
      <c r="G27" s="37"/>
      <c r="H27" s="39"/>
      <c r="I27" s="37"/>
      <c r="J27" s="40"/>
      <c r="K27" s="111">
        <f aca="true" t="shared" si="5" ref="K27:Q27">K41+K58</f>
        <v>4463</v>
      </c>
      <c r="L27" s="111">
        <f t="shared" si="5"/>
        <v>4463</v>
      </c>
      <c r="M27" s="111">
        <f t="shared" si="5"/>
        <v>3874</v>
      </c>
      <c r="N27" s="111">
        <f>N41+N58</f>
        <v>1582</v>
      </c>
      <c r="O27" s="111">
        <f t="shared" si="5"/>
        <v>663</v>
      </c>
      <c r="P27" s="111">
        <f t="shared" si="5"/>
        <v>0</v>
      </c>
      <c r="Q27" s="111">
        <f t="shared" si="5"/>
        <v>862</v>
      </c>
      <c r="R27" s="111"/>
      <c r="S27" s="111"/>
      <c r="T27" s="437">
        <f>T41+T58</f>
        <v>965</v>
      </c>
      <c r="U27" s="437"/>
      <c r="V27" s="437"/>
      <c r="W27" s="41"/>
      <c r="X27" s="30"/>
      <c r="Y27" s="30"/>
      <c r="Z27" s="30"/>
      <c r="AA27" s="30"/>
      <c r="AB27" s="30"/>
      <c r="AC27" s="30"/>
      <c r="AD27" s="30"/>
      <c r="AE27" s="43"/>
      <c r="AF27" s="43"/>
      <c r="AG27" s="43"/>
      <c r="AH27" s="43"/>
      <c r="AI27" s="43"/>
    </row>
    <row r="28" spans="1:35" s="44" customFormat="1" ht="15.75">
      <c r="A28" s="34">
        <v>2</v>
      </c>
      <c r="B28" s="35" t="s">
        <v>13</v>
      </c>
      <c r="C28" s="36"/>
      <c r="D28" s="37"/>
      <c r="E28" s="37"/>
      <c r="F28" s="38"/>
      <c r="G28" s="37"/>
      <c r="H28" s="39"/>
      <c r="I28" s="37"/>
      <c r="J28" s="40"/>
      <c r="K28" s="111">
        <f aca="true" t="shared" si="6" ref="K28:Q28">K44+K67</f>
        <v>0</v>
      </c>
      <c r="L28" s="111">
        <f t="shared" si="6"/>
        <v>0</v>
      </c>
      <c r="M28" s="111">
        <f t="shared" si="6"/>
        <v>0</v>
      </c>
      <c r="N28" s="111">
        <f>N44+N67</f>
        <v>0</v>
      </c>
      <c r="O28" s="111">
        <f t="shared" si="6"/>
        <v>0</v>
      </c>
      <c r="P28" s="111">
        <f t="shared" si="6"/>
        <v>0</v>
      </c>
      <c r="Q28" s="111">
        <f t="shared" si="6"/>
        <v>0</v>
      </c>
      <c r="R28" s="111"/>
      <c r="S28" s="111"/>
      <c r="T28" s="437">
        <f>T44+T67</f>
        <v>0</v>
      </c>
      <c r="U28" s="437"/>
      <c r="V28" s="437"/>
      <c r="W28" s="41"/>
      <c r="X28" s="30"/>
      <c r="Y28" s="30"/>
      <c r="Z28" s="30"/>
      <c r="AA28" s="43"/>
      <c r="AB28" s="43"/>
      <c r="AC28" s="43"/>
      <c r="AD28" s="43"/>
      <c r="AE28" s="43"/>
      <c r="AF28" s="43"/>
      <c r="AG28" s="43"/>
      <c r="AH28" s="43"/>
      <c r="AI28" s="43"/>
    </row>
    <row r="29" spans="1:35" s="44" customFormat="1" ht="15.75">
      <c r="A29" s="34">
        <v>3</v>
      </c>
      <c r="B29" s="35" t="s">
        <v>14</v>
      </c>
      <c r="C29" s="36"/>
      <c r="D29" s="37"/>
      <c r="E29" s="37"/>
      <c r="F29" s="38"/>
      <c r="G29" s="37"/>
      <c r="H29" s="39"/>
      <c r="I29" s="37"/>
      <c r="J29" s="40"/>
      <c r="K29" s="111">
        <f aca="true" t="shared" si="7" ref="K29:Q29">K45+K68</f>
        <v>3257.048</v>
      </c>
      <c r="L29" s="111">
        <f t="shared" si="7"/>
        <v>3257.048</v>
      </c>
      <c r="M29" s="111">
        <f t="shared" si="7"/>
        <v>3000</v>
      </c>
      <c r="N29" s="111">
        <f>N45+N68</f>
        <v>0</v>
      </c>
      <c r="O29" s="111">
        <f t="shared" si="7"/>
        <v>3000</v>
      </c>
      <c r="P29" s="111">
        <f t="shared" si="7"/>
        <v>0</v>
      </c>
      <c r="Q29" s="111">
        <f t="shared" si="7"/>
        <v>2568</v>
      </c>
      <c r="R29" s="111"/>
      <c r="S29" s="111"/>
      <c r="T29" s="437">
        <f>T45+T68</f>
        <v>2612</v>
      </c>
      <c r="U29" s="437"/>
      <c r="V29" s="437"/>
      <c r="W29" s="41"/>
      <c r="X29" s="30"/>
      <c r="Y29" s="30"/>
      <c r="Z29" s="30"/>
      <c r="AA29" s="43"/>
      <c r="AB29" s="43"/>
      <c r="AC29" s="43"/>
      <c r="AD29" s="43"/>
      <c r="AE29" s="43"/>
      <c r="AF29" s="43"/>
      <c r="AG29" s="43"/>
      <c r="AH29" s="43"/>
      <c r="AI29" s="43"/>
    </row>
    <row r="30" spans="1:35" s="44" customFormat="1" ht="15.75">
      <c r="A30" s="34">
        <v>4</v>
      </c>
      <c r="B30" s="35" t="s">
        <v>15</v>
      </c>
      <c r="C30" s="36"/>
      <c r="D30" s="37"/>
      <c r="E30" s="37"/>
      <c r="F30" s="38"/>
      <c r="G30" s="37"/>
      <c r="H30" s="39"/>
      <c r="I30" s="37"/>
      <c r="J30" s="40"/>
      <c r="K30" s="111">
        <f aca="true" t="shared" si="8" ref="K30:Q30">K46+K73</f>
        <v>30021</v>
      </c>
      <c r="L30" s="111">
        <f t="shared" si="8"/>
        <v>30021</v>
      </c>
      <c r="M30" s="111">
        <f t="shared" si="8"/>
        <v>6008</v>
      </c>
      <c r="N30" s="111">
        <f>N46+N73</f>
        <v>3812</v>
      </c>
      <c r="O30" s="111">
        <f t="shared" si="8"/>
        <v>0</v>
      </c>
      <c r="P30" s="111">
        <f t="shared" si="8"/>
        <v>0</v>
      </c>
      <c r="Q30" s="111">
        <f t="shared" si="8"/>
        <v>2196</v>
      </c>
      <c r="R30" s="111"/>
      <c r="S30" s="111"/>
      <c r="T30" s="437">
        <f>T46+T73</f>
        <v>1932</v>
      </c>
      <c r="U30" s="437"/>
      <c r="V30" s="437"/>
      <c r="W30" s="41"/>
      <c r="X30" s="30"/>
      <c r="Y30" s="30"/>
      <c r="Z30" s="30"/>
      <c r="AA30" s="43"/>
      <c r="AB30" s="43"/>
      <c r="AC30" s="43"/>
      <c r="AD30" s="43"/>
      <c r="AE30" s="43"/>
      <c r="AF30" s="43"/>
      <c r="AG30" s="43"/>
      <c r="AH30" s="43"/>
      <c r="AI30" s="43"/>
    </row>
    <row r="31" spans="1:35" s="44" customFormat="1" ht="15.75">
      <c r="A31" s="34">
        <v>5</v>
      </c>
      <c r="B31" s="35" t="s">
        <v>16</v>
      </c>
      <c r="C31" s="36"/>
      <c r="D31" s="37"/>
      <c r="E31" s="37"/>
      <c r="F31" s="38"/>
      <c r="G31" s="37"/>
      <c r="H31" s="39"/>
      <c r="I31" s="37"/>
      <c r="J31" s="40"/>
      <c r="K31" s="111">
        <f>K47+K80</f>
        <v>210418.464</v>
      </c>
      <c r="L31" s="111">
        <f>L47+L80</f>
        <v>210418.464</v>
      </c>
      <c r="M31" s="111">
        <f>M47+M80</f>
        <v>130811</v>
      </c>
      <c r="N31" s="111">
        <f>N47+N80</f>
        <v>45421.5</v>
      </c>
      <c r="O31" s="111">
        <f>O47+O80+O137</f>
        <v>50490</v>
      </c>
      <c r="P31" s="111">
        <f>P47+P80+P137</f>
        <v>0</v>
      </c>
      <c r="Q31" s="111">
        <f>Q47+Q80+Q137</f>
        <v>45387</v>
      </c>
      <c r="R31" s="111"/>
      <c r="S31" s="111"/>
      <c r="T31" s="437">
        <f>T47+T80+T137</f>
        <v>54776</v>
      </c>
      <c r="U31" s="437"/>
      <c r="V31" s="437"/>
      <c r="W31" s="41"/>
      <c r="X31" s="30"/>
      <c r="Y31" s="30"/>
      <c r="Z31" s="30"/>
      <c r="AA31" s="43"/>
      <c r="AB31" s="43"/>
      <c r="AC31" s="43"/>
      <c r="AD31" s="43"/>
      <c r="AE31" s="43"/>
      <c r="AF31" s="43"/>
      <c r="AG31" s="43"/>
      <c r="AH31" s="43"/>
      <c r="AI31" s="43"/>
    </row>
    <row r="32" spans="1:35" s="44" customFormat="1" ht="15.75">
      <c r="A32" s="34">
        <v>6</v>
      </c>
      <c r="B32" s="35" t="s">
        <v>17</v>
      </c>
      <c r="C32" s="36"/>
      <c r="D32" s="37"/>
      <c r="E32" s="37"/>
      <c r="F32" s="38"/>
      <c r="G32" s="37"/>
      <c r="H32" s="39"/>
      <c r="I32" s="37"/>
      <c r="J32" s="40"/>
      <c r="K32" s="111">
        <f aca="true" t="shared" si="9" ref="K32:Q32">K52+K100</f>
        <v>2930.406</v>
      </c>
      <c r="L32" s="111">
        <f t="shared" si="9"/>
        <v>2930.406</v>
      </c>
      <c r="M32" s="111">
        <f t="shared" si="9"/>
        <v>2785.5</v>
      </c>
      <c r="N32" s="111">
        <f>N52+N100</f>
        <v>0</v>
      </c>
      <c r="O32" s="111">
        <f t="shared" si="9"/>
        <v>500</v>
      </c>
      <c r="P32" s="111">
        <f t="shared" si="9"/>
        <v>0</v>
      </c>
      <c r="Q32" s="111">
        <f t="shared" si="9"/>
        <v>2736</v>
      </c>
      <c r="R32" s="111"/>
      <c r="S32" s="111"/>
      <c r="T32" s="437">
        <f>T52+T100</f>
        <v>2456</v>
      </c>
      <c r="U32" s="437"/>
      <c r="V32" s="437"/>
      <c r="W32" s="41"/>
      <c r="X32" s="30"/>
      <c r="Y32" s="30"/>
      <c r="Z32" s="30"/>
      <c r="AA32" s="43"/>
      <c r="AB32" s="43"/>
      <c r="AC32" s="43"/>
      <c r="AD32" s="43"/>
      <c r="AE32" s="43"/>
      <c r="AF32" s="43"/>
      <c r="AG32" s="43"/>
      <c r="AH32" s="43"/>
      <c r="AI32" s="43"/>
    </row>
    <row r="33" spans="1:35" s="44" customFormat="1" ht="15.75">
      <c r="A33" s="34">
        <v>7</v>
      </c>
      <c r="B33" s="35" t="s">
        <v>18</v>
      </c>
      <c r="C33" s="36"/>
      <c r="D33" s="37"/>
      <c r="E33" s="37"/>
      <c r="F33" s="38"/>
      <c r="G33" s="37"/>
      <c r="H33" s="39"/>
      <c r="I33" s="37"/>
      <c r="J33" s="40"/>
      <c r="K33" s="111">
        <f aca="true" t="shared" si="10" ref="K33:Q33">K53+K116</f>
        <v>0</v>
      </c>
      <c r="L33" s="111">
        <f t="shared" si="10"/>
        <v>0</v>
      </c>
      <c r="M33" s="111">
        <f t="shared" si="10"/>
        <v>0</v>
      </c>
      <c r="N33" s="111">
        <f t="shared" si="10"/>
        <v>0</v>
      </c>
      <c r="O33" s="111">
        <f t="shared" si="10"/>
        <v>0</v>
      </c>
      <c r="P33" s="111">
        <f t="shared" si="10"/>
        <v>0</v>
      </c>
      <c r="Q33" s="111">
        <f t="shared" si="10"/>
        <v>125</v>
      </c>
      <c r="R33" s="111"/>
      <c r="S33" s="111"/>
      <c r="T33" s="437">
        <f>T53+T116</f>
        <v>107</v>
      </c>
      <c r="U33" s="437"/>
      <c r="V33" s="437"/>
      <c r="W33" s="41"/>
      <c r="X33" s="30"/>
      <c r="Y33" s="30"/>
      <c r="Z33" s="30"/>
      <c r="AA33" s="43"/>
      <c r="AB33" s="43"/>
      <c r="AC33" s="43"/>
      <c r="AD33" s="43"/>
      <c r="AE33" s="43"/>
      <c r="AF33" s="43"/>
      <c r="AG33" s="43"/>
      <c r="AH33" s="43"/>
      <c r="AI33" s="43"/>
    </row>
    <row r="34" spans="1:35" s="44" customFormat="1" ht="15.75">
      <c r="A34" s="34">
        <v>8</v>
      </c>
      <c r="B34" s="35" t="s">
        <v>19</v>
      </c>
      <c r="C34" s="36"/>
      <c r="D34" s="37"/>
      <c r="E34" s="37"/>
      <c r="F34" s="38"/>
      <c r="G34" s="37"/>
      <c r="H34" s="39"/>
      <c r="I34" s="37"/>
      <c r="J34" s="40"/>
      <c r="K34" s="111">
        <f aca="true" t="shared" si="11" ref="K34:Q34">K54+K122</f>
        <v>1973.398</v>
      </c>
      <c r="L34" s="111">
        <f t="shared" si="11"/>
        <v>1973.398</v>
      </c>
      <c r="M34" s="111">
        <f t="shared" si="11"/>
        <v>1888</v>
      </c>
      <c r="N34" s="111">
        <f t="shared" si="11"/>
        <v>1163</v>
      </c>
      <c r="O34" s="111">
        <f t="shared" si="11"/>
        <v>725</v>
      </c>
      <c r="P34" s="111">
        <f t="shared" si="11"/>
        <v>0</v>
      </c>
      <c r="Q34" s="111">
        <f t="shared" si="11"/>
        <v>552</v>
      </c>
      <c r="R34" s="111"/>
      <c r="S34" s="111"/>
      <c r="T34" s="437">
        <f>T54+T122</f>
        <v>552</v>
      </c>
      <c r="U34" s="437"/>
      <c r="V34" s="437"/>
      <c r="W34" s="41"/>
      <c r="X34" s="30"/>
      <c r="Y34" s="30"/>
      <c r="Z34" s="30"/>
      <c r="AA34" s="43"/>
      <c r="AB34" s="43"/>
      <c r="AC34" s="43"/>
      <c r="AD34" s="43"/>
      <c r="AE34" s="43"/>
      <c r="AF34" s="43"/>
      <c r="AG34" s="43"/>
      <c r="AH34" s="43"/>
      <c r="AI34" s="43"/>
    </row>
    <row r="35" spans="1:35" s="44" customFormat="1" ht="15.75">
      <c r="A35" s="34">
        <v>9</v>
      </c>
      <c r="B35" s="35" t="s">
        <v>20</v>
      </c>
      <c r="C35" s="36"/>
      <c r="D35" s="37"/>
      <c r="E35" s="37"/>
      <c r="F35" s="38"/>
      <c r="G35" s="37"/>
      <c r="H35" s="39"/>
      <c r="I35" s="37"/>
      <c r="J35" s="40"/>
      <c r="K35" s="111">
        <f>K55+K129</f>
        <v>0</v>
      </c>
      <c r="L35" s="111">
        <f>L55+L129</f>
        <v>0</v>
      </c>
      <c r="M35" s="111">
        <f>M55+M129</f>
        <v>0</v>
      </c>
      <c r="N35" s="111">
        <f>N55+N129</f>
        <v>0</v>
      </c>
      <c r="O35" s="111">
        <f>O55+O129+O140</f>
        <v>0</v>
      </c>
      <c r="P35" s="111">
        <f>P55+P129</f>
        <v>0</v>
      </c>
      <c r="Q35" s="111">
        <f>Q55+Q129</f>
        <v>0</v>
      </c>
      <c r="R35" s="111"/>
      <c r="S35" s="111"/>
      <c r="T35" s="437">
        <f>T55+T129</f>
        <v>0</v>
      </c>
      <c r="U35" s="437"/>
      <c r="V35" s="437"/>
      <c r="W35" s="116"/>
      <c r="X35" s="30"/>
      <c r="Y35" s="30"/>
      <c r="Z35" s="30"/>
      <c r="AA35" s="43"/>
      <c r="AB35" s="43"/>
      <c r="AC35" s="43"/>
      <c r="AD35" s="43"/>
      <c r="AE35" s="43"/>
      <c r="AF35" s="43"/>
      <c r="AG35" s="43"/>
      <c r="AH35" s="43"/>
      <c r="AI35" s="43"/>
    </row>
    <row r="36" spans="1:35" s="44" customFormat="1" ht="15.75">
      <c r="A36" s="34">
        <v>10</v>
      </c>
      <c r="B36" s="35" t="s">
        <v>21</v>
      </c>
      <c r="C36" s="36"/>
      <c r="D36" s="37"/>
      <c r="E36" s="37"/>
      <c r="F36" s="38"/>
      <c r="G36" s="37"/>
      <c r="H36" s="39"/>
      <c r="I36" s="37"/>
      <c r="J36" s="40"/>
      <c r="K36" s="111"/>
      <c r="L36" s="111"/>
      <c r="M36" s="111"/>
      <c r="N36" s="111"/>
      <c r="O36" s="111">
        <f aca="true" t="shared" si="12" ref="O36:Q37">O144</f>
        <v>1000</v>
      </c>
      <c r="P36" s="111">
        <f t="shared" si="12"/>
        <v>0</v>
      </c>
      <c r="Q36" s="111">
        <f t="shared" si="12"/>
        <v>1000</v>
      </c>
      <c r="R36" s="111"/>
      <c r="S36" s="111"/>
      <c r="T36" s="437">
        <f>T144</f>
        <v>400</v>
      </c>
      <c r="U36" s="437"/>
      <c r="V36" s="437"/>
      <c r="W36" s="41"/>
      <c r="X36" s="30"/>
      <c r="Y36" s="30"/>
      <c r="Z36" s="43"/>
      <c r="AA36" s="43"/>
      <c r="AB36" s="43"/>
      <c r="AC36" s="43"/>
      <c r="AD36" s="43"/>
      <c r="AE36" s="43"/>
      <c r="AF36" s="43"/>
      <c r="AG36" s="43"/>
      <c r="AH36" s="43"/>
      <c r="AI36" s="43"/>
    </row>
    <row r="37" spans="1:35" s="44" customFormat="1" ht="15.75">
      <c r="A37" s="34">
        <v>11</v>
      </c>
      <c r="B37" s="35" t="s">
        <v>85</v>
      </c>
      <c r="C37" s="36"/>
      <c r="D37" s="37"/>
      <c r="E37" s="37"/>
      <c r="F37" s="38"/>
      <c r="G37" s="37"/>
      <c r="H37" s="39"/>
      <c r="I37" s="37"/>
      <c r="J37" s="40"/>
      <c r="K37" s="111"/>
      <c r="L37" s="111"/>
      <c r="M37" s="111"/>
      <c r="N37" s="111"/>
      <c r="O37" s="111">
        <f t="shared" si="12"/>
        <v>4372</v>
      </c>
      <c r="P37" s="111">
        <f t="shared" si="12"/>
        <v>0</v>
      </c>
      <c r="Q37" s="111">
        <f t="shared" si="12"/>
        <v>8374</v>
      </c>
      <c r="R37" s="111"/>
      <c r="S37" s="111"/>
      <c r="T37" s="437">
        <f>T145</f>
        <v>0</v>
      </c>
      <c r="U37" s="437"/>
      <c r="V37" s="437"/>
      <c r="W37" s="41"/>
      <c r="X37" s="30"/>
      <c r="Y37" s="30"/>
      <c r="Z37" s="43"/>
      <c r="AA37" s="43"/>
      <c r="AB37" s="43"/>
      <c r="AC37" s="43"/>
      <c r="AD37" s="43"/>
      <c r="AE37" s="43"/>
      <c r="AF37" s="43"/>
      <c r="AG37" s="43"/>
      <c r="AH37" s="43"/>
      <c r="AI37" s="43"/>
    </row>
    <row r="38" spans="1:35" s="44" customFormat="1" ht="29.25" customHeight="1">
      <c r="A38" s="34"/>
      <c r="B38" s="269" t="s">
        <v>190</v>
      </c>
      <c r="C38" s="36"/>
      <c r="D38" s="37"/>
      <c r="E38" s="37"/>
      <c r="F38" s="38"/>
      <c r="G38" s="37"/>
      <c r="H38" s="39"/>
      <c r="I38" s="37"/>
      <c r="J38" s="40"/>
      <c r="K38" s="41"/>
      <c r="L38" s="41"/>
      <c r="M38" s="41"/>
      <c r="N38" s="41"/>
      <c r="O38" s="41">
        <f>O56</f>
        <v>2000</v>
      </c>
      <c r="P38" s="41"/>
      <c r="Q38" s="41"/>
      <c r="R38" s="41"/>
      <c r="S38" s="41"/>
      <c r="T38" s="55"/>
      <c r="U38" s="55"/>
      <c r="V38" s="55"/>
      <c r="W38" s="41"/>
      <c r="X38" s="30"/>
      <c r="Y38" s="30"/>
      <c r="Z38" s="43"/>
      <c r="AA38" s="43"/>
      <c r="AB38" s="43"/>
      <c r="AC38" s="43"/>
      <c r="AD38" s="43"/>
      <c r="AE38" s="43"/>
      <c r="AF38" s="43"/>
      <c r="AG38" s="43"/>
      <c r="AH38" s="43"/>
      <c r="AI38" s="43"/>
    </row>
    <row r="39" spans="1:35" s="33" customFormat="1" ht="30.75" customHeight="1">
      <c r="A39" s="46" t="s">
        <v>23</v>
      </c>
      <c r="B39" s="45" t="s">
        <v>47</v>
      </c>
      <c r="C39" s="36"/>
      <c r="D39" s="48"/>
      <c r="E39" s="48"/>
      <c r="F39" s="49"/>
      <c r="G39" s="48"/>
      <c r="H39" s="50"/>
      <c r="I39" s="48"/>
      <c r="J39" s="328">
        <f>J40+J57</f>
        <v>0</v>
      </c>
      <c r="K39" s="42">
        <f aca="true" t="shared" si="13" ref="K39:V39">K40+K57+K144+K145</f>
        <v>253063.316</v>
      </c>
      <c r="L39" s="42">
        <f t="shared" si="13"/>
        <v>253063.316</v>
      </c>
      <c r="M39" s="42">
        <f t="shared" si="13"/>
        <v>148366.5</v>
      </c>
      <c r="N39" s="42">
        <f t="shared" si="13"/>
        <v>51978.5</v>
      </c>
      <c r="O39" s="42">
        <f t="shared" si="13"/>
        <v>60750</v>
      </c>
      <c r="P39" s="42">
        <f t="shared" si="13"/>
        <v>0</v>
      </c>
      <c r="Q39" s="42">
        <f t="shared" si="13"/>
        <v>63800</v>
      </c>
      <c r="R39" s="42">
        <f t="shared" si="13"/>
        <v>0</v>
      </c>
      <c r="S39" s="42">
        <f t="shared" si="13"/>
        <v>0</v>
      </c>
      <c r="T39" s="172">
        <f t="shared" si="13"/>
        <v>63800</v>
      </c>
      <c r="U39" s="172">
        <f t="shared" si="13"/>
        <v>0</v>
      </c>
      <c r="V39" s="172">
        <f t="shared" si="13"/>
        <v>0</v>
      </c>
      <c r="W39" s="42"/>
      <c r="X39" s="30"/>
      <c r="Y39" s="32"/>
      <c r="Z39" s="32"/>
      <c r="AA39" s="32"/>
      <c r="AB39" s="32"/>
      <c r="AC39" s="32"/>
      <c r="AD39" s="32"/>
      <c r="AE39" s="32"/>
      <c r="AF39" s="32"/>
      <c r="AG39" s="32"/>
      <c r="AH39" s="32"/>
      <c r="AI39" s="32"/>
    </row>
    <row r="40" spans="1:35" s="33" customFormat="1" ht="23.25" customHeight="1">
      <c r="A40" s="46" t="s">
        <v>49</v>
      </c>
      <c r="B40" s="45" t="s">
        <v>50</v>
      </c>
      <c r="C40" s="50"/>
      <c r="D40" s="48"/>
      <c r="E40" s="48"/>
      <c r="F40" s="49"/>
      <c r="G40" s="48"/>
      <c r="H40" s="50"/>
      <c r="I40" s="48"/>
      <c r="J40" s="40"/>
      <c r="K40" s="341">
        <f>K41+K44+K45+K46+K47+K52+K53+K54</f>
        <v>0</v>
      </c>
      <c r="L40" s="341">
        <f>L41+L44+L45+L46+L47+L52+L53+L54</f>
        <v>0</v>
      </c>
      <c r="M40" s="342">
        <f>M41+M44+M45+M46+M47+M52+M53+M54</f>
        <v>0</v>
      </c>
      <c r="N40" s="341">
        <f>N41+N44+N45+N46+N47+N52+N53+N54</f>
        <v>0</v>
      </c>
      <c r="O40" s="341">
        <f>O41+O44+O45+O46+O47+O52+O53+O54+O55</f>
        <v>500</v>
      </c>
      <c r="P40" s="341">
        <f>P41+P44+P45+P46+P47+P52+P53+P54+P55</f>
        <v>0</v>
      </c>
      <c r="Q40" s="341">
        <f>Q41+Q44+Q45+Q46+Q47+Q52+Q53+Q54+Q55</f>
        <v>0</v>
      </c>
      <c r="R40" s="341">
        <f>R41+R44+R45+R46+R47+R52+R53+R54+R55</f>
        <v>0</v>
      </c>
      <c r="S40" s="341"/>
      <c r="T40" s="438">
        <f>T41+T44+T45+T46+T47+T52+T53+T54+T55</f>
        <v>0</v>
      </c>
      <c r="U40" s="438">
        <f>U41+U44+U45+U46+U47+U52+U53+U54+U55</f>
        <v>0</v>
      </c>
      <c r="V40" s="438"/>
      <c r="W40" s="42"/>
      <c r="X40" s="30"/>
      <c r="Y40" s="31"/>
      <c r="Z40" s="32"/>
      <c r="AA40" s="32"/>
      <c r="AB40" s="32"/>
      <c r="AC40" s="32"/>
      <c r="AD40" s="32"/>
      <c r="AE40" s="32"/>
      <c r="AF40" s="32"/>
      <c r="AG40" s="32"/>
      <c r="AH40" s="32"/>
      <c r="AI40" s="32"/>
    </row>
    <row r="41" spans="1:35" s="33" customFormat="1" ht="15.75" hidden="1">
      <c r="A41" s="46" t="s">
        <v>51</v>
      </c>
      <c r="B41" s="45" t="s">
        <v>52</v>
      </c>
      <c r="C41" s="50"/>
      <c r="D41" s="48"/>
      <c r="E41" s="48"/>
      <c r="F41" s="49"/>
      <c r="G41" s="48"/>
      <c r="H41" s="50"/>
      <c r="I41" s="48"/>
      <c r="J41" s="40"/>
      <c r="K41" s="42">
        <f aca="true" t="shared" si="14" ref="K41:S41">SUM(K42:K43)</f>
        <v>0</v>
      </c>
      <c r="L41" s="42">
        <f t="shared" si="14"/>
        <v>0</v>
      </c>
      <c r="M41" s="47">
        <f t="shared" si="14"/>
        <v>0</v>
      </c>
      <c r="N41" s="42">
        <f>SUM(N42:N43)</f>
        <v>0</v>
      </c>
      <c r="O41" s="42">
        <f t="shared" si="14"/>
        <v>500</v>
      </c>
      <c r="P41" s="42">
        <f t="shared" si="14"/>
        <v>0</v>
      </c>
      <c r="Q41" s="42">
        <f t="shared" si="14"/>
        <v>0</v>
      </c>
      <c r="R41" s="42">
        <f t="shared" si="14"/>
        <v>0</v>
      </c>
      <c r="S41" s="42">
        <f t="shared" si="14"/>
        <v>0</v>
      </c>
      <c r="T41" s="172">
        <f>SUM(T42:T43)</f>
        <v>0</v>
      </c>
      <c r="U41" s="172">
        <f>SUM(U42:U43)</f>
        <v>0</v>
      </c>
      <c r="V41" s="172">
        <f>SUM(V42:V43)</f>
        <v>0</v>
      </c>
      <c r="W41" s="42"/>
      <c r="X41" s="30"/>
      <c r="Y41" s="32"/>
      <c r="Z41" s="32"/>
      <c r="AA41" s="32"/>
      <c r="AB41" s="32"/>
      <c r="AC41" s="32"/>
      <c r="AD41" s="32"/>
      <c r="AE41" s="32"/>
      <c r="AF41" s="32"/>
      <c r="AG41" s="32"/>
      <c r="AH41" s="32"/>
      <c r="AI41" s="32"/>
    </row>
    <row r="42" spans="1:35" s="33" customFormat="1" ht="17.25" customHeight="1" hidden="1">
      <c r="A42" s="34"/>
      <c r="B42" s="286"/>
      <c r="C42" s="36"/>
      <c r="D42" s="36"/>
      <c r="E42" s="287"/>
      <c r="F42" s="54"/>
      <c r="G42" s="41"/>
      <c r="H42" s="41"/>
      <c r="I42" s="41"/>
      <c r="J42" s="40"/>
      <c r="K42" s="41"/>
      <c r="L42" s="41"/>
      <c r="M42" s="36"/>
      <c r="N42" s="41"/>
      <c r="O42" s="41">
        <v>500</v>
      </c>
      <c r="P42" s="41"/>
      <c r="Q42" s="41"/>
      <c r="R42" s="41"/>
      <c r="S42" s="41"/>
      <c r="T42" s="55"/>
      <c r="U42" s="55"/>
      <c r="V42" s="55"/>
      <c r="W42" s="155"/>
      <c r="X42" s="30"/>
      <c r="Y42" s="32"/>
      <c r="Z42" s="32"/>
      <c r="AA42" s="32"/>
      <c r="AB42" s="32"/>
      <c r="AC42" s="32"/>
      <c r="AD42" s="32"/>
      <c r="AE42" s="32"/>
      <c r="AF42" s="32"/>
      <c r="AG42" s="32"/>
      <c r="AH42" s="32"/>
      <c r="AI42" s="32"/>
    </row>
    <row r="43" spans="1:35" s="33" customFormat="1" ht="15.75" hidden="1">
      <c r="A43" s="34"/>
      <c r="B43" s="288"/>
      <c r="C43" s="36"/>
      <c r="D43" s="36"/>
      <c r="E43" s="36"/>
      <c r="F43" s="54"/>
      <c r="G43" s="41"/>
      <c r="H43" s="41"/>
      <c r="I43" s="41"/>
      <c r="J43" s="40"/>
      <c r="K43" s="41"/>
      <c r="L43" s="41"/>
      <c r="M43" s="36"/>
      <c r="N43" s="41"/>
      <c r="O43" s="41"/>
      <c r="P43" s="41"/>
      <c r="Q43" s="41"/>
      <c r="R43" s="41"/>
      <c r="S43" s="41"/>
      <c r="T43" s="55"/>
      <c r="U43" s="55"/>
      <c r="V43" s="55"/>
      <c r="W43" s="41"/>
      <c r="X43" s="30"/>
      <c r="Y43" s="32"/>
      <c r="Z43" s="32"/>
      <c r="AA43" s="32"/>
      <c r="AB43" s="32"/>
      <c r="AC43" s="32"/>
      <c r="AD43" s="32"/>
      <c r="AE43" s="32"/>
      <c r="AF43" s="32"/>
      <c r="AG43" s="32"/>
      <c r="AH43" s="32"/>
      <c r="AI43" s="32"/>
    </row>
    <row r="44" spans="1:35" s="33" customFormat="1" ht="15.75" hidden="1">
      <c r="A44" s="46" t="s">
        <v>53</v>
      </c>
      <c r="B44" s="45" t="s">
        <v>54</v>
      </c>
      <c r="C44" s="50"/>
      <c r="D44" s="48"/>
      <c r="E44" s="48"/>
      <c r="F44" s="49"/>
      <c r="G44" s="48"/>
      <c r="H44" s="50"/>
      <c r="I44" s="48"/>
      <c r="J44" s="40"/>
      <c r="K44" s="42">
        <v>0</v>
      </c>
      <c r="L44" s="42">
        <v>0</v>
      </c>
      <c r="M44" s="47">
        <v>0</v>
      </c>
      <c r="N44" s="42">
        <v>0</v>
      </c>
      <c r="O44" s="42">
        <v>0</v>
      </c>
      <c r="P44" s="42">
        <v>0</v>
      </c>
      <c r="Q44" s="42">
        <v>0</v>
      </c>
      <c r="R44" s="42"/>
      <c r="S44" s="42"/>
      <c r="T44" s="172">
        <v>0</v>
      </c>
      <c r="U44" s="172"/>
      <c r="V44" s="172"/>
      <c r="W44" s="42"/>
      <c r="X44" s="30"/>
      <c r="Y44" s="32"/>
      <c r="Z44" s="32"/>
      <c r="AA44" s="32"/>
      <c r="AB44" s="32"/>
      <c r="AC44" s="32"/>
      <c r="AD44" s="32"/>
      <c r="AE44" s="32"/>
      <c r="AF44" s="32"/>
      <c r="AG44" s="32"/>
      <c r="AH44" s="32"/>
      <c r="AI44" s="32"/>
    </row>
    <row r="45" spans="1:35" s="33" customFormat="1" ht="25.5" customHeight="1" hidden="1">
      <c r="A45" s="46" t="s">
        <v>55</v>
      </c>
      <c r="B45" s="45" t="s">
        <v>56</v>
      </c>
      <c r="C45" s="50"/>
      <c r="D45" s="48"/>
      <c r="E45" s="48"/>
      <c r="F45" s="49"/>
      <c r="G45" s="48"/>
      <c r="H45" s="50"/>
      <c r="I45" s="48"/>
      <c r="J45" s="40"/>
      <c r="K45" s="42">
        <v>0</v>
      </c>
      <c r="L45" s="42">
        <v>0</v>
      </c>
      <c r="M45" s="47">
        <v>0</v>
      </c>
      <c r="N45" s="42">
        <v>0</v>
      </c>
      <c r="O45" s="42">
        <v>0</v>
      </c>
      <c r="P45" s="42">
        <v>0</v>
      </c>
      <c r="Q45" s="42">
        <v>0</v>
      </c>
      <c r="R45" s="42"/>
      <c r="S45" s="42"/>
      <c r="T45" s="172">
        <v>0</v>
      </c>
      <c r="U45" s="172"/>
      <c r="V45" s="172"/>
      <c r="W45" s="42"/>
      <c r="X45" s="30"/>
      <c r="Y45" s="32"/>
      <c r="Z45" s="32"/>
      <c r="AA45" s="32"/>
      <c r="AB45" s="32"/>
      <c r="AC45" s="32"/>
      <c r="AD45" s="32"/>
      <c r="AE45" s="32"/>
      <c r="AF45" s="32"/>
      <c r="AG45" s="32"/>
      <c r="AH45" s="32"/>
      <c r="AI45" s="32"/>
    </row>
    <row r="46" spans="1:35" s="44" customFormat="1" ht="15.75" hidden="1">
      <c r="A46" s="46" t="s">
        <v>57</v>
      </c>
      <c r="B46" s="45" t="s">
        <v>58</v>
      </c>
      <c r="C46" s="50"/>
      <c r="D46" s="48"/>
      <c r="E46" s="48"/>
      <c r="F46" s="49"/>
      <c r="G46" s="48"/>
      <c r="H46" s="50"/>
      <c r="I46" s="48"/>
      <c r="J46" s="40"/>
      <c r="K46" s="42">
        <v>0</v>
      </c>
      <c r="L46" s="42">
        <v>0</v>
      </c>
      <c r="M46" s="47">
        <v>0</v>
      </c>
      <c r="N46" s="42">
        <v>0</v>
      </c>
      <c r="O46" s="42">
        <v>0</v>
      </c>
      <c r="P46" s="42">
        <v>0</v>
      </c>
      <c r="Q46" s="42">
        <v>0</v>
      </c>
      <c r="R46" s="42"/>
      <c r="S46" s="42"/>
      <c r="T46" s="172">
        <v>0</v>
      </c>
      <c r="U46" s="172"/>
      <c r="V46" s="172"/>
      <c r="W46" s="42"/>
      <c r="X46" s="30"/>
      <c r="Y46" s="43"/>
      <c r="Z46" s="43"/>
      <c r="AA46" s="43"/>
      <c r="AB46" s="43"/>
      <c r="AC46" s="43"/>
      <c r="AD46" s="43"/>
      <c r="AE46" s="43"/>
      <c r="AF46" s="43"/>
      <c r="AG46" s="43"/>
      <c r="AH46" s="43"/>
      <c r="AI46" s="43"/>
    </row>
    <row r="47" spans="1:35" s="44" customFormat="1" ht="31.5" customHeight="1" hidden="1">
      <c r="A47" s="46" t="s">
        <v>59</v>
      </c>
      <c r="B47" s="45" t="s">
        <v>60</v>
      </c>
      <c r="C47" s="36"/>
      <c r="D47" s="48"/>
      <c r="E47" s="40"/>
      <c r="F47" s="38"/>
      <c r="G47" s="36"/>
      <c r="H47" s="39"/>
      <c r="I47" s="36"/>
      <c r="J47" s="51"/>
      <c r="K47" s="42">
        <f>K51</f>
        <v>0</v>
      </c>
      <c r="L47" s="42">
        <f aca="true" t="shared" si="15" ref="L47:Q47">L51</f>
        <v>0</v>
      </c>
      <c r="M47" s="47">
        <f t="shared" si="15"/>
        <v>0</v>
      </c>
      <c r="N47" s="42">
        <f>N51</f>
        <v>0</v>
      </c>
      <c r="O47" s="42">
        <f t="shared" si="15"/>
        <v>0</v>
      </c>
      <c r="P47" s="42">
        <f t="shared" si="15"/>
        <v>0</v>
      </c>
      <c r="Q47" s="42">
        <f t="shared" si="15"/>
        <v>0</v>
      </c>
      <c r="R47" s="42"/>
      <c r="S47" s="42"/>
      <c r="T47" s="172">
        <f>T51</f>
        <v>0</v>
      </c>
      <c r="U47" s="172"/>
      <c r="V47" s="172"/>
      <c r="W47" s="42"/>
      <c r="X47" s="30"/>
      <c r="Y47" s="43"/>
      <c r="Z47" s="43"/>
      <c r="AA47" s="43"/>
      <c r="AB47" s="43"/>
      <c r="AC47" s="43"/>
      <c r="AD47" s="43"/>
      <c r="AE47" s="43"/>
      <c r="AF47" s="43"/>
      <c r="AG47" s="43"/>
      <c r="AH47" s="43"/>
      <c r="AI47" s="43"/>
    </row>
    <row r="48" spans="1:35" s="44" customFormat="1" ht="24.75" customHeight="1" hidden="1">
      <c r="A48" s="34"/>
      <c r="B48" s="35"/>
      <c r="C48" s="36"/>
      <c r="D48" s="36"/>
      <c r="E48" s="36"/>
      <c r="F48" s="54"/>
      <c r="G48" s="41"/>
      <c r="H48" s="41"/>
      <c r="I48" s="41"/>
      <c r="J48" s="40"/>
      <c r="K48" s="41"/>
      <c r="L48" s="41"/>
      <c r="M48" s="36"/>
      <c r="N48" s="41"/>
      <c r="O48" s="41"/>
      <c r="P48" s="41"/>
      <c r="Q48" s="41"/>
      <c r="R48" s="41"/>
      <c r="S48" s="41"/>
      <c r="T48" s="55"/>
      <c r="U48" s="55"/>
      <c r="V48" s="55"/>
      <c r="W48" s="41"/>
      <c r="X48" s="30"/>
      <c r="Y48" s="43"/>
      <c r="Z48" s="43"/>
      <c r="AA48" s="43"/>
      <c r="AB48" s="43"/>
      <c r="AC48" s="43"/>
      <c r="AD48" s="43"/>
      <c r="AE48" s="43"/>
      <c r="AF48" s="43"/>
      <c r="AG48" s="43"/>
      <c r="AH48" s="43"/>
      <c r="AI48" s="43"/>
    </row>
    <row r="49" spans="1:35" s="44" customFormat="1" ht="12.75" customHeight="1" hidden="1">
      <c r="A49" s="34"/>
      <c r="B49" s="152"/>
      <c r="C49" s="36"/>
      <c r="D49" s="36"/>
      <c r="E49" s="36"/>
      <c r="F49" s="54"/>
      <c r="G49" s="41"/>
      <c r="H49" s="41"/>
      <c r="I49" s="41"/>
      <c r="J49" s="40"/>
      <c r="K49" s="41"/>
      <c r="L49" s="41"/>
      <c r="M49" s="36"/>
      <c r="N49" s="41"/>
      <c r="O49" s="41"/>
      <c r="P49" s="41"/>
      <c r="Q49" s="41"/>
      <c r="R49" s="41"/>
      <c r="S49" s="41"/>
      <c r="T49" s="55"/>
      <c r="U49" s="55"/>
      <c r="V49" s="55"/>
      <c r="W49" s="41"/>
      <c r="X49" s="30"/>
      <c r="Y49" s="43"/>
      <c r="Z49" s="43"/>
      <c r="AA49" s="43"/>
      <c r="AB49" s="43"/>
      <c r="AC49" s="43"/>
      <c r="AD49" s="43"/>
      <c r="AE49" s="43"/>
      <c r="AF49" s="43"/>
      <c r="AG49" s="43"/>
      <c r="AH49" s="43"/>
      <c r="AI49" s="43"/>
    </row>
    <row r="50" spans="1:35" s="44" customFormat="1" ht="18.75" customHeight="1" hidden="1">
      <c r="A50" s="34"/>
      <c r="B50" s="289"/>
      <c r="C50" s="36"/>
      <c r="D50" s="36"/>
      <c r="E50" s="36"/>
      <c r="F50" s="54"/>
      <c r="G50" s="41"/>
      <c r="H50" s="41"/>
      <c r="I50" s="41"/>
      <c r="J50" s="40"/>
      <c r="K50" s="41"/>
      <c r="L50" s="41"/>
      <c r="M50" s="36"/>
      <c r="N50" s="41"/>
      <c r="O50" s="41"/>
      <c r="P50" s="41"/>
      <c r="Q50" s="41"/>
      <c r="R50" s="41"/>
      <c r="S50" s="41"/>
      <c r="T50" s="55"/>
      <c r="U50" s="55"/>
      <c r="V50" s="55"/>
      <c r="W50" s="41"/>
      <c r="X50" s="30"/>
      <c r="Y50" s="43"/>
      <c r="Z50" s="43"/>
      <c r="AA50" s="43"/>
      <c r="AB50" s="43"/>
      <c r="AC50" s="43"/>
      <c r="AD50" s="43"/>
      <c r="AE50" s="43"/>
      <c r="AF50" s="43"/>
      <c r="AG50" s="43"/>
      <c r="AH50" s="43"/>
      <c r="AI50" s="43"/>
    </row>
    <row r="51" spans="1:35" s="44" customFormat="1" ht="15.75" hidden="1">
      <c r="A51" s="34"/>
      <c r="B51" s="112"/>
      <c r="C51" s="70"/>
      <c r="D51" s="70"/>
      <c r="E51" s="290"/>
      <c r="F51" s="282"/>
      <c r="G51" s="281"/>
      <c r="H51" s="281"/>
      <c r="I51" s="291"/>
      <c r="J51" s="40"/>
      <c r="K51" s="281"/>
      <c r="L51" s="281"/>
      <c r="M51" s="292"/>
      <c r="N51" s="281"/>
      <c r="O51" s="281"/>
      <c r="P51" s="281"/>
      <c r="Q51" s="281"/>
      <c r="R51" s="281"/>
      <c r="S51" s="281"/>
      <c r="T51" s="305"/>
      <c r="U51" s="305"/>
      <c r="V51" s="305"/>
      <c r="W51" s="293"/>
      <c r="X51" s="30"/>
      <c r="Y51" s="43"/>
      <c r="Z51" s="43"/>
      <c r="AA51" s="43"/>
      <c r="AB51" s="43"/>
      <c r="AC51" s="43"/>
      <c r="AD51" s="43"/>
      <c r="AE51" s="43"/>
      <c r="AF51" s="43"/>
      <c r="AG51" s="43"/>
      <c r="AH51" s="43"/>
      <c r="AI51" s="43"/>
    </row>
    <row r="52" spans="1:35" s="44" customFormat="1" ht="31.5" hidden="1">
      <c r="A52" s="46" t="s">
        <v>63</v>
      </c>
      <c r="B52" s="153" t="s">
        <v>64</v>
      </c>
      <c r="C52" s="51"/>
      <c r="D52" s="47"/>
      <c r="E52" s="51"/>
      <c r="F52" s="49"/>
      <c r="G52" s="48"/>
      <c r="H52" s="50"/>
      <c r="I52" s="59"/>
      <c r="J52" s="40"/>
      <c r="K52" s="42">
        <v>0</v>
      </c>
      <c r="L52" s="42">
        <v>0</v>
      </c>
      <c r="M52" s="47">
        <v>0</v>
      </c>
      <c r="N52" s="42">
        <v>0</v>
      </c>
      <c r="O52" s="42">
        <v>0</v>
      </c>
      <c r="P52" s="42">
        <v>0</v>
      </c>
      <c r="Q52" s="42"/>
      <c r="R52" s="42"/>
      <c r="S52" s="42"/>
      <c r="T52" s="172"/>
      <c r="U52" s="172"/>
      <c r="V52" s="172"/>
      <c r="W52" s="42"/>
      <c r="X52" s="30"/>
      <c r="Y52" s="43"/>
      <c r="Z52" s="43"/>
      <c r="AA52" s="43"/>
      <c r="AB52" s="43"/>
      <c r="AC52" s="43"/>
      <c r="AD52" s="43"/>
      <c r="AE52" s="43"/>
      <c r="AF52" s="43"/>
      <c r="AG52" s="43"/>
      <c r="AH52" s="43"/>
      <c r="AI52" s="43"/>
    </row>
    <row r="53" spans="1:35" s="44" customFormat="1" ht="15.75" hidden="1">
      <c r="A53" s="46" t="s">
        <v>65</v>
      </c>
      <c r="B53" s="60" t="s">
        <v>66</v>
      </c>
      <c r="C53" s="37"/>
      <c r="D53" s="36"/>
      <c r="E53" s="40"/>
      <c r="F53" s="61"/>
      <c r="G53" s="36"/>
      <c r="H53" s="62"/>
      <c r="I53" s="36"/>
      <c r="J53" s="40"/>
      <c r="K53" s="63">
        <v>0</v>
      </c>
      <c r="L53" s="63">
        <v>0</v>
      </c>
      <c r="M53" s="137">
        <v>0</v>
      </c>
      <c r="N53" s="63">
        <v>0</v>
      </c>
      <c r="O53" s="63">
        <v>0</v>
      </c>
      <c r="P53" s="63">
        <v>0</v>
      </c>
      <c r="Q53" s="63">
        <v>0</v>
      </c>
      <c r="R53" s="63"/>
      <c r="S53" s="63"/>
      <c r="T53" s="439">
        <v>0</v>
      </c>
      <c r="U53" s="439"/>
      <c r="V53" s="439"/>
      <c r="W53" s="63"/>
      <c r="X53" s="30"/>
      <c r="Y53" s="43"/>
      <c r="Z53" s="43"/>
      <c r="AA53" s="43"/>
      <c r="AB53" s="43"/>
      <c r="AC53" s="43"/>
      <c r="AD53" s="43"/>
      <c r="AE53" s="43"/>
      <c r="AF53" s="43"/>
      <c r="AG53" s="43"/>
      <c r="AH53" s="43"/>
      <c r="AI53" s="43"/>
    </row>
    <row r="54" spans="1:35" s="44" customFormat="1" ht="15.75" hidden="1">
      <c r="A54" s="46" t="s">
        <v>67</v>
      </c>
      <c r="B54" s="60" t="s">
        <v>68</v>
      </c>
      <c r="C54" s="37"/>
      <c r="D54" s="36"/>
      <c r="E54" s="40"/>
      <c r="F54" s="61"/>
      <c r="G54" s="36"/>
      <c r="H54" s="62"/>
      <c r="I54" s="36"/>
      <c r="J54" s="40"/>
      <c r="K54" s="64">
        <v>0</v>
      </c>
      <c r="L54" s="64">
        <v>0</v>
      </c>
      <c r="M54" s="138">
        <v>0</v>
      </c>
      <c r="N54" s="64">
        <v>0</v>
      </c>
      <c r="O54" s="64">
        <v>0</v>
      </c>
      <c r="P54" s="64">
        <v>0</v>
      </c>
      <c r="Q54" s="64">
        <v>0</v>
      </c>
      <c r="R54" s="64"/>
      <c r="S54" s="64"/>
      <c r="T54" s="440">
        <v>0</v>
      </c>
      <c r="U54" s="440"/>
      <c r="V54" s="440"/>
      <c r="W54" s="64"/>
      <c r="X54" s="30"/>
      <c r="Y54" s="43"/>
      <c r="Z54" s="43"/>
      <c r="AA54" s="43"/>
      <c r="AB54" s="43"/>
      <c r="AC54" s="43"/>
      <c r="AD54" s="43"/>
      <c r="AE54" s="43"/>
      <c r="AF54" s="43"/>
      <c r="AG54" s="43"/>
      <c r="AH54" s="43"/>
      <c r="AI54" s="43"/>
    </row>
    <row r="55" spans="1:35" s="44" customFormat="1" ht="15.75" hidden="1">
      <c r="A55" s="46" t="s">
        <v>69</v>
      </c>
      <c r="B55" s="60" t="s">
        <v>70</v>
      </c>
      <c r="C55" s="37"/>
      <c r="D55" s="36"/>
      <c r="E55" s="40"/>
      <c r="F55" s="61"/>
      <c r="G55" s="36"/>
      <c r="H55" s="62"/>
      <c r="I55" s="36"/>
      <c r="J55" s="40"/>
      <c r="K55" s="64">
        <v>0</v>
      </c>
      <c r="L55" s="64">
        <v>0</v>
      </c>
      <c r="M55" s="138">
        <v>0</v>
      </c>
      <c r="N55" s="64">
        <v>0</v>
      </c>
      <c r="O55" s="64">
        <v>0</v>
      </c>
      <c r="P55" s="64">
        <v>0</v>
      </c>
      <c r="Q55" s="64">
        <v>0</v>
      </c>
      <c r="R55" s="64"/>
      <c r="S55" s="64"/>
      <c r="T55" s="440">
        <v>0</v>
      </c>
      <c r="U55" s="440"/>
      <c r="V55" s="440"/>
      <c r="W55" s="64"/>
      <c r="X55" s="30"/>
      <c r="Y55" s="43"/>
      <c r="Z55" s="43"/>
      <c r="AA55" s="43"/>
      <c r="AB55" s="43"/>
      <c r="AC55" s="43"/>
      <c r="AD55" s="43"/>
      <c r="AE55" s="43"/>
      <c r="AF55" s="43"/>
      <c r="AG55" s="43"/>
      <c r="AH55" s="43"/>
      <c r="AI55" s="43"/>
    </row>
    <row r="56" spans="1:35" s="267" customFormat="1" ht="15.75" hidden="1">
      <c r="A56" s="257"/>
      <c r="B56" s="268"/>
      <c r="C56" s="258"/>
      <c r="D56" s="259"/>
      <c r="E56" s="260"/>
      <c r="F56" s="261"/>
      <c r="G56" s="259"/>
      <c r="H56" s="262"/>
      <c r="I56" s="259"/>
      <c r="J56" s="260"/>
      <c r="K56" s="263"/>
      <c r="L56" s="263"/>
      <c r="M56" s="264"/>
      <c r="N56" s="263"/>
      <c r="O56" s="263">
        <v>2000</v>
      </c>
      <c r="P56" s="263"/>
      <c r="Q56" s="263">
        <v>0</v>
      </c>
      <c r="R56" s="263"/>
      <c r="S56" s="263"/>
      <c r="T56" s="441">
        <v>0</v>
      </c>
      <c r="U56" s="441"/>
      <c r="V56" s="441"/>
      <c r="W56" s="263"/>
      <c r="X56" s="265"/>
      <c r="Y56" s="266"/>
      <c r="Z56" s="266"/>
      <c r="AA56" s="266"/>
      <c r="AB56" s="266"/>
      <c r="AC56" s="266"/>
      <c r="AD56" s="266"/>
      <c r="AE56" s="266"/>
      <c r="AF56" s="266"/>
      <c r="AG56" s="266"/>
      <c r="AH56" s="266"/>
      <c r="AI56" s="266"/>
    </row>
    <row r="57" spans="1:35" s="44" customFormat="1" ht="28.5">
      <c r="A57" s="46" t="s">
        <v>71</v>
      </c>
      <c r="B57" s="65" t="s">
        <v>72</v>
      </c>
      <c r="C57" s="50"/>
      <c r="D57" s="48"/>
      <c r="E57" s="66"/>
      <c r="F57" s="49"/>
      <c r="G57" s="48"/>
      <c r="H57" s="50"/>
      <c r="I57" s="59"/>
      <c r="J57" s="40"/>
      <c r="K57" s="42">
        <f>K58+K67+K68+K73+K80+K100+K116+K122+K129+K136</f>
        <v>253063.316</v>
      </c>
      <c r="L57" s="42">
        <f>L58+L67+L68+L73+L80+L100+L116+L122+L129+L136</f>
        <v>253063.316</v>
      </c>
      <c r="M57" s="42">
        <f>M58+M67+M68+M73+M80+M100+M116+M122+M129+M136+M41</f>
        <v>148366.5</v>
      </c>
      <c r="N57" s="42">
        <f>N58+N67+N68+N73+N80+N100+N116+N122+N129+N136</f>
        <v>51978.5</v>
      </c>
      <c r="O57" s="42">
        <f>O58+O67+O68+O73+O80+O100+O116+O122+O129+O136</f>
        <v>54878</v>
      </c>
      <c r="P57" s="42">
        <f>P58+P67+P68+P73+P80+P100+P116+P122+P129+P136</f>
        <v>0</v>
      </c>
      <c r="Q57" s="42">
        <f>Q58+Q67+Q68+Q73+Q80+Q100+Q116+Q122+Q129+Q136</f>
        <v>54426</v>
      </c>
      <c r="R57" s="42"/>
      <c r="S57" s="42"/>
      <c r="T57" s="172">
        <f>T58+T67+T68+T73+T80+T100+T116+T122+T129+T136</f>
        <v>63400</v>
      </c>
      <c r="U57" s="172"/>
      <c r="V57" s="172"/>
      <c r="W57" s="42"/>
      <c r="X57" s="30"/>
      <c r="Y57" s="43"/>
      <c r="Z57" s="43"/>
      <c r="AA57" s="43"/>
      <c r="AB57" s="43"/>
      <c r="AC57" s="43"/>
      <c r="AD57" s="43"/>
      <c r="AE57" s="43"/>
      <c r="AF57" s="43"/>
      <c r="AG57" s="43"/>
      <c r="AH57" s="43"/>
      <c r="AI57" s="43"/>
    </row>
    <row r="58" spans="1:35" s="44" customFormat="1" ht="15.75">
      <c r="A58" s="46" t="s">
        <v>51</v>
      </c>
      <c r="B58" s="65" t="s">
        <v>52</v>
      </c>
      <c r="C58" s="50"/>
      <c r="D58" s="48"/>
      <c r="E58" s="66"/>
      <c r="F58" s="49"/>
      <c r="G58" s="48"/>
      <c r="H58" s="50"/>
      <c r="I58" s="59"/>
      <c r="J58" s="40"/>
      <c r="K58" s="42">
        <f aca="true" t="shared" si="16" ref="K58:Q58">K59+K64</f>
        <v>4463</v>
      </c>
      <c r="L58" s="42">
        <f t="shared" si="16"/>
        <v>4463</v>
      </c>
      <c r="M58" s="42">
        <f t="shared" si="16"/>
        <v>3874</v>
      </c>
      <c r="N58" s="42">
        <f>N59+N64</f>
        <v>1582</v>
      </c>
      <c r="O58" s="42">
        <f t="shared" si="16"/>
        <v>163</v>
      </c>
      <c r="P58" s="42">
        <f t="shared" si="16"/>
        <v>0</v>
      </c>
      <c r="Q58" s="42">
        <f t="shared" si="16"/>
        <v>862</v>
      </c>
      <c r="R58" s="42"/>
      <c r="S58" s="42"/>
      <c r="T58" s="172">
        <f>T59+T64</f>
        <v>965</v>
      </c>
      <c r="U58" s="172"/>
      <c r="V58" s="172"/>
      <c r="W58" s="42"/>
      <c r="X58" s="30"/>
      <c r="Y58" s="43"/>
      <c r="Z58" s="43"/>
      <c r="AA58" s="43"/>
      <c r="AB58" s="43"/>
      <c r="AC58" s="43"/>
      <c r="AD58" s="43"/>
      <c r="AE58" s="43"/>
      <c r="AF58" s="43"/>
      <c r="AG58" s="43"/>
      <c r="AH58" s="43"/>
      <c r="AI58" s="43"/>
    </row>
    <row r="59" spans="1:35" s="44" customFormat="1" ht="15.75">
      <c r="A59" s="46"/>
      <c r="B59" s="154" t="s">
        <v>73</v>
      </c>
      <c r="C59" s="50"/>
      <c r="D59" s="48"/>
      <c r="E59" s="66"/>
      <c r="F59" s="49"/>
      <c r="G59" s="48"/>
      <c r="H59" s="50"/>
      <c r="I59" s="59"/>
      <c r="J59" s="40"/>
      <c r="K59" s="42">
        <f aca="true" t="shared" si="17" ref="K59:Q59">SUM(K60:K62)</f>
        <v>4463</v>
      </c>
      <c r="L59" s="42">
        <f t="shared" si="17"/>
        <v>4463</v>
      </c>
      <c r="M59" s="42">
        <f t="shared" si="17"/>
        <v>3874</v>
      </c>
      <c r="N59" s="42">
        <f>SUM(N60:N62)</f>
        <v>1582</v>
      </c>
      <c r="O59" s="42">
        <f t="shared" si="17"/>
        <v>163</v>
      </c>
      <c r="P59" s="42">
        <f t="shared" si="17"/>
        <v>0</v>
      </c>
      <c r="Q59" s="42">
        <f t="shared" si="17"/>
        <v>862</v>
      </c>
      <c r="R59" s="42"/>
      <c r="S59" s="42"/>
      <c r="T59" s="172">
        <f>SUM(T60:T62)</f>
        <v>965</v>
      </c>
      <c r="U59" s="172"/>
      <c r="V59" s="172"/>
      <c r="W59" s="42"/>
      <c r="X59" s="30"/>
      <c r="Y59" s="43"/>
      <c r="Z59" s="43"/>
      <c r="AA59" s="43"/>
      <c r="AB59" s="43"/>
      <c r="AC59" s="43"/>
      <c r="AD59" s="43"/>
      <c r="AE59" s="43"/>
      <c r="AF59" s="43"/>
      <c r="AG59" s="43"/>
      <c r="AH59" s="43"/>
      <c r="AI59" s="43"/>
    </row>
    <row r="60" spans="1:24" s="354" customFormat="1" ht="93" customHeight="1">
      <c r="A60" s="347">
        <v>1</v>
      </c>
      <c r="B60" s="348" t="s">
        <v>163</v>
      </c>
      <c r="C60" s="349" t="s">
        <v>123</v>
      </c>
      <c r="D60" s="349" t="s">
        <v>93</v>
      </c>
      <c r="E60" s="349" t="s">
        <v>104</v>
      </c>
      <c r="F60" s="350">
        <v>7590549</v>
      </c>
      <c r="G60" s="349" t="s">
        <v>164</v>
      </c>
      <c r="H60" s="349"/>
      <c r="I60" s="349" t="s">
        <v>224</v>
      </c>
      <c r="J60" s="507" t="s">
        <v>220</v>
      </c>
      <c r="K60" s="352">
        <v>4463</v>
      </c>
      <c r="L60" s="352">
        <v>4463</v>
      </c>
      <c r="M60" s="352">
        <v>3874</v>
      </c>
      <c r="N60" s="352">
        <v>1582</v>
      </c>
      <c r="O60" s="352">
        <v>163</v>
      </c>
      <c r="P60" s="352"/>
      <c r="Q60" s="352">
        <v>862</v>
      </c>
      <c r="R60" s="352"/>
      <c r="S60" s="352"/>
      <c r="T60" s="352">
        <f>86+879</f>
        <v>965</v>
      </c>
      <c r="U60" s="352"/>
      <c r="V60" s="352"/>
      <c r="W60" s="352"/>
      <c r="X60" s="353"/>
    </row>
    <row r="61" spans="1:35" s="44" customFormat="1" ht="25.5" customHeight="1" hidden="1">
      <c r="A61" s="34"/>
      <c r="B61" s="288"/>
      <c r="C61" s="39"/>
      <c r="D61" s="37"/>
      <c r="E61" s="149"/>
      <c r="F61" s="38"/>
      <c r="G61" s="212"/>
      <c r="H61" s="36"/>
      <c r="I61" s="70"/>
      <c r="J61" s="40"/>
      <c r="K61" s="41"/>
      <c r="L61" s="41"/>
      <c r="M61" s="36"/>
      <c r="N61" s="41"/>
      <c r="O61" s="41"/>
      <c r="P61" s="42"/>
      <c r="Q61" s="42"/>
      <c r="R61" s="42"/>
      <c r="S61" s="42"/>
      <c r="T61" s="172"/>
      <c r="U61" s="172"/>
      <c r="V61" s="172"/>
      <c r="W61" s="42"/>
      <c r="X61" s="30"/>
      <c r="Y61" s="43"/>
      <c r="Z61" s="43"/>
      <c r="AA61" s="43"/>
      <c r="AB61" s="43"/>
      <c r="AC61" s="43"/>
      <c r="AD61" s="43"/>
      <c r="AE61" s="43"/>
      <c r="AF61" s="43"/>
      <c r="AG61" s="43"/>
      <c r="AH61" s="43"/>
      <c r="AI61" s="43"/>
    </row>
    <row r="62" spans="1:24" s="43" customFormat="1" ht="12.75" customHeight="1" hidden="1">
      <c r="A62" s="47"/>
      <c r="B62" s="289"/>
      <c r="C62" s="39"/>
      <c r="D62" s="37"/>
      <c r="E62" s="149"/>
      <c r="F62" s="38"/>
      <c r="G62" s="37"/>
      <c r="H62" s="37"/>
      <c r="I62" s="151"/>
      <c r="J62" s="40"/>
      <c r="K62" s="41"/>
      <c r="L62" s="41"/>
      <c r="M62" s="36"/>
      <c r="N62" s="41"/>
      <c r="O62" s="41"/>
      <c r="P62" s="42"/>
      <c r="Q62" s="42"/>
      <c r="R62" s="42"/>
      <c r="S62" s="42"/>
      <c r="T62" s="172"/>
      <c r="U62" s="172"/>
      <c r="V62" s="172"/>
      <c r="W62" s="42"/>
      <c r="X62" s="30"/>
    </row>
    <row r="63" spans="1:35" s="44" customFormat="1" ht="24.75" customHeight="1" hidden="1">
      <c r="A63" s="46"/>
      <c r="B63" s="45"/>
      <c r="C63" s="50"/>
      <c r="D63" s="48"/>
      <c r="E63" s="66"/>
      <c r="F63" s="49"/>
      <c r="G63" s="48"/>
      <c r="H63" s="50"/>
      <c r="I63" s="59"/>
      <c r="J63" s="40"/>
      <c r="K63" s="42"/>
      <c r="L63" s="42"/>
      <c r="M63" s="47"/>
      <c r="N63" s="42"/>
      <c r="O63" s="42"/>
      <c r="P63" s="42"/>
      <c r="Q63" s="42"/>
      <c r="R63" s="42"/>
      <c r="S63" s="42"/>
      <c r="T63" s="172"/>
      <c r="U63" s="172"/>
      <c r="V63" s="172"/>
      <c r="W63" s="42"/>
      <c r="X63" s="30"/>
      <c r="Y63" s="43"/>
      <c r="Z63" s="43"/>
      <c r="AA63" s="43"/>
      <c r="AB63" s="43"/>
      <c r="AC63" s="43"/>
      <c r="AD63" s="43"/>
      <c r="AE63" s="43"/>
      <c r="AF63" s="43"/>
      <c r="AG63" s="43"/>
      <c r="AH63" s="43"/>
      <c r="AI63" s="43"/>
    </row>
    <row r="64" spans="1:35" s="44" customFormat="1" ht="15.75">
      <c r="A64" s="46"/>
      <c r="B64" s="45" t="s">
        <v>74</v>
      </c>
      <c r="C64" s="50"/>
      <c r="D64" s="48"/>
      <c r="E64" s="66"/>
      <c r="F64" s="49"/>
      <c r="G64" s="48"/>
      <c r="H64" s="50"/>
      <c r="I64" s="59"/>
      <c r="J64" s="40"/>
      <c r="K64" s="341">
        <f aca="true" t="shared" si="18" ref="K64:Q64">SUM(K65:K66)</f>
        <v>0</v>
      </c>
      <c r="L64" s="341">
        <f t="shared" si="18"/>
        <v>0</v>
      </c>
      <c r="M64" s="341">
        <f t="shared" si="18"/>
        <v>0</v>
      </c>
      <c r="N64" s="341">
        <f>SUM(N65:N66)</f>
        <v>0</v>
      </c>
      <c r="O64" s="341">
        <f t="shared" si="18"/>
        <v>0</v>
      </c>
      <c r="P64" s="341">
        <f t="shared" si="18"/>
        <v>0</v>
      </c>
      <c r="Q64" s="341">
        <f t="shared" si="18"/>
        <v>0</v>
      </c>
      <c r="R64" s="341"/>
      <c r="S64" s="341"/>
      <c r="T64" s="438">
        <f>SUM(T65:T66)</f>
        <v>0</v>
      </c>
      <c r="U64" s="438"/>
      <c r="V64" s="438"/>
      <c r="W64" s="42"/>
      <c r="X64" s="30"/>
      <c r="Y64" s="43"/>
      <c r="Z64" s="43"/>
      <c r="AA64" s="43"/>
      <c r="AB64" s="43"/>
      <c r="AC64" s="43"/>
      <c r="AD64" s="43"/>
      <c r="AE64" s="43"/>
      <c r="AF64" s="43"/>
      <c r="AG64" s="43"/>
      <c r="AH64" s="43"/>
      <c r="AI64" s="43"/>
    </row>
    <row r="65" spans="1:35" s="44" customFormat="1" ht="18.75" customHeight="1" hidden="1">
      <c r="A65" s="34"/>
      <c r="B65" s="148"/>
      <c r="C65" s="36"/>
      <c r="D65" s="36"/>
      <c r="E65" s="36"/>
      <c r="F65" s="54"/>
      <c r="G65" s="41"/>
      <c r="H65" s="41"/>
      <c r="I65" s="41"/>
      <c r="J65" s="40"/>
      <c r="K65" s="41"/>
      <c r="L65" s="41"/>
      <c r="M65" s="36"/>
      <c r="N65" s="41"/>
      <c r="O65" s="41"/>
      <c r="P65" s="41"/>
      <c r="Q65" s="41"/>
      <c r="R65" s="41"/>
      <c r="S65" s="41"/>
      <c r="T65" s="55"/>
      <c r="U65" s="55"/>
      <c r="V65" s="55"/>
      <c r="W65" s="41"/>
      <c r="X65" s="30"/>
      <c r="Y65" s="43"/>
      <c r="Z65" s="43"/>
      <c r="AA65" s="43"/>
      <c r="AB65" s="43"/>
      <c r="AC65" s="43"/>
      <c r="AD65" s="43"/>
      <c r="AE65" s="43"/>
      <c r="AF65" s="43"/>
      <c r="AG65" s="43"/>
      <c r="AH65" s="43"/>
      <c r="AI65" s="43"/>
    </row>
    <row r="66" spans="1:35" s="44" customFormat="1" ht="28.5" customHeight="1" hidden="1">
      <c r="A66" s="34"/>
      <c r="B66" s="148"/>
      <c r="C66" s="36"/>
      <c r="D66" s="36"/>
      <c r="E66" s="36"/>
      <c r="F66" s="54"/>
      <c r="G66" s="41"/>
      <c r="H66" s="41"/>
      <c r="I66" s="41"/>
      <c r="J66" s="40"/>
      <c r="K66" s="41"/>
      <c r="L66" s="41"/>
      <c r="M66" s="36"/>
      <c r="N66" s="41"/>
      <c r="O66" s="41"/>
      <c r="P66" s="41"/>
      <c r="Q66" s="41"/>
      <c r="R66" s="41"/>
      <c r="S66" s="41"/>
      <c r="T66" s="55"/>
      <c r="U66" s="55"/>
      <c r="V66" s="55"/>
      <c r="W66" s="41"/>
      <c r="X66" s="30"/>
      <c r="Y66" s="43"/>
      <c r="Z66" s="43"/>
      <c r="AA66" s="43"/>
      <c r="AB66" s="43"/>
      <c r="AC66" s="43"/>
      <c r="AD66" s="43"/>
      <c r="AE66" s="43"/>
      <c r="AF66" s="43"/>
      <c r="AG66" s="43"/>
      <c r="AH66" s="43"/>
      <c r="AI66" s="43"/>
    </row>
    <row r="67" spans="1:35" s="44" customFormat="1" ht="15.75">
      <c r="A67" s="46" t="s">
        <v>53</v>
      </c>
      <c r="B67" s="65" t="s">
        <v>54</v>
      </c>
      <c r="C67" s="50"/>
      <c r="D67" s="48"/>
      <c r="E67" s="66"/>
      <c r="F67" s="49"/>
      <c r="G67" s="48"/>
      <c r="H67" s="50"/>
      <c r="I67" s="59"/>
      <c r="J67" s="40"/>
      <c r="K67" s="42"/>
      <c r="L67" s="42"/>
      <c r="M67" s="42"/>
      <c r="N67" s="42"/>
      <c r="O67" s="42"/>
      <c r="P67" s="42"/>
      <c r="Q67" s="42"/>
      <c r="R67" s="42"/>
      <c r="S67" s="42"/>
      <c r="T67" s="172"/>
      <c r="U67" s="172"/>
      <c r="V67" s="172"/>
      <c r="W67" s="42"/>
      <c r="X67" s="30"/>
      <c r="Y67" s="43"/>
      <c r="Z67" s="43"/>
      <c r="AA67" s="43"/>
      <c r="AB67" s="43"/>
      <c r="AC67" s="43"/>
      <c r="AD67" s="43"/>
      <c r="AE67" s="43"/>
      <c r="AF67" s="43"/>
      <c r="AG67" s="43"/>
      <c r="AH67" s="43"/>
      <c r="AI67" s="43"/>
    </row>
    <row r="68" spans="1:35" s="44" customFormat="1" ht="15.75">
      <c r="A68" s="46" t="s">
        <v>55</v>
      </c>
      <c r="B68" s="65" t="s">
        <v>56</v>
      </c>
      <c r="C68" s="50"/>
      <c r="D68" s="48"/>
      <c r="E68" s="66"/>
      <c r="F68" s="49"/>
      <c r="G68" s="48"/>
      <c r="H68" s="50"/>
      <c r="I68" s="59"/>
      <c r="J68" s="40"/>
      <c r="K68" s="42">
        <f aca="true" t="shared" si="19" ref="K68:Q68">K69+K70</f>
        <v>3257.048</v>
      </c>
      <c r="L68" s="42">
        <f t="shared" si="19"/>
        <v>3257.048</v>
      </c>
      <c r="M68" s="42">
        <f t="shared" si="19"/>
        <v>3000</v>
      </c>
      <c r="N68" s="341">
        <f>N69+N70</f>
        <v>0</v>
      </c>
      <c r="O68" s="42">
        <f t="shared" si="19"/>
        <v>3000</v>
      </c>
      <c r="P68" s="42">
        <f t="shared" si="19"/>
        <v>0</v>
      </c>
      <c r="Q68" s="42">
        <f t="shared" si="19"/>
        <v>2568</v>
      </c>
      <c r="R68" s="42"/>
      <c r="S68" s="42"/>
      <c r="T68" s="172">
        <f>T69+T70</f>
        <v>2612</v>
      </c>
      <c r="U68" s="172"/>
      <c r="V68" s="172"/>
      <c r="W68" s="42"/>
      <c r="X68" s="30"/>
      <c r="Y68" s="43"/>
      <c r="Z68" s="43"/>
      <c r="AA68" s="43"/>
      <c r="AB68" s="43"/>
      <c r="AC68" s="43"/>
      <c r="AD68" s="43"/>
      <c r="AE68" s="43"/>
      <c r="AF68" s="43"/>
      <c r="AG68" s="43"/>
      <c r="AH68" s="43"/>
      <c r="AI68" s="43"/>
    </row>
    <row r="69" spans="1:35" s="44" customFormat="1" ht="15.75">
      <c r="A69" s="46"/>
      <c r="B69" s="45" t="s">
        <v>73</v>
      </c>
      <c r="C69" s="50"/>
      <c r="D69" s="48"/>
      <c r="E69" s="66"/>
      <c r="F69" s="49"/>
      <c r="G69" s="48"/>
      <c r="H69" s="50"/>
      <c r="I69" s="59"/>
      <c r="J69" s="40"/>
      <c r="K69" s="341">
        <v>0</v>
      </c>
      <c r="L69" s="341">
        <v>0</v>
      </c>
      <c r="M69" s="342">
        <v>0</v>
      </c>
      <c r="N69" s="341">
        <v>0</v>
      </c>
      <c r="O69" s="341">
        <v>0</v>
      </c>
      <c r="P69" s="341">
        <v>0</v>
      </c>
      <c r="Q69" s="341">
        <v>0</v>
      </c>
      <c r="R69" s="341"/>
      <c r="S69" s="341"/>
      <c r="T69" s="438">
        <v>0</v>
      </c>
      <c r="U69" s="438"/>
      <c r="V69" s="438"/>
      <c r="W69" s="42"/>
      <c r="X69" s="30"/>
      <c r="Y69" s="43"/>
      <c r="Z69" s="43"/>
      <c r="AA69" s="43"/>
      <c r="AB69" s="43"/>
      <c r="AC69" s="43"/>
      <c r="AD69" s="43"/>
      <c r="AE69" s="43"/>
      <c r="AF69" s="43"/>
      <c r="AG69" s="43"/>
      <c r="AH69" s="43"/>
      <c r="AI69" s="43"/>
    </row>
    <row r="70" spans="1:35" s="44" customFormat="1" ht="15.75">
      <c r="A70" s="46"/>
      <c r="B70" s="45" t="s">
        <v>74</v>
      </c>
      <c r="C70" s="50"/>
      <c r="D70" s="48"/>
      <c r="E70" s="66"/>
      <c r="F70" s="49"/>
      <c r="G70" s="48"/>
      <c r="H70" s="50"/>
      <c r="I70" s="59"/>
      <c r="J70" s="40"/>
      <c r="K70" s="42">
        <f aca="true" t="shared" si="20" ref="K70:Q70">SUM(K71:K72)</f>
        <v>3257.048</v>
      </c>
      <c r="L70" s="42">
        <f t="shared" si="20"/>
        <v>3257.048</v>
      </c>
      <c r="M70" s="42">
        <f t="shared" si="20"/>
        <v>3000</v>
      </c>
      <c r="N70" s="341">
        <f t="shared" si="20"/>
        <v>0</v>
      </c>
      <c r="O70" s="42">
        <f t="shared" si="20"/>
        <v>3000</v>
      </c>
      <c r="P70" s="42">
        <f t="shared" si="20"/>
        <v>0</v>
      </c>
      <c r="Q70" s="42">
        <f t="shared" si="20"/>
        <v>2568</v>
      </c>
      <c r="R70" s="42"/>
      <c r="S70" s="42"/>
      <c r="T70" s="172">
        <f>SUM(T71:T72)</f>
        <v>2612</v>
      </c>
      <c r="U70" s="172"/>
      <c r="V70" s="172"/>
      <c r="W70" s="42"/>
      <c r="X70" s="30"/>
      <c r="Y70" s="43"/>
      <c r="Z70" s="43"/>
      <c r="AA70" s="43"/>
      <c r="AB70" s="43"/>
      <c r="AC70" s="43"/>
      <c r="AD70" s="43"/>
      <c r="AE70" s="43"/>
      <c r="AF70" s="43"/>
      <c r="AG70" s="43"/>
      <c r="AH70" s="43"/>
      <c r="AI70" s="43"/>
    </row>
    <row r="71" spans="1:35" s="367" customFormat="1" ht="63.75">
      <c r="A71" s="347">
        <v>2</v>
      </c>
      <c r="B71" s="505" t="s">
        <v>179</v>
      </c>
      <c r="C71" s="356" t="s">
        <v>123</v>
      </c>
      <c r="D71" s="357" t="s">
        <v>93</v>
      </c>
      <c r="E71" s="358" t="s">
        <v>104</v>
      </c>
      <c r="F71" s="359">
        <v>7714304</v>
      </c>
      <c r="G71" s="357">
        <v>312</v>
      </c>
      <c r="H71" s="357"/>
      <c r="I71" s="360" t="s">
        <v>158</v>
      </c>
      <c r="J71" s="361" t="s">
        <v>183</v>
      </c>
      <c r="K71" s="362">
        <f>L71</f>
        <v>3257.048</v>
      </c>
      <c r="L71" s="362">
        <v>3257.048</v>
      </c>
      <c r="M71" s="362">
        <v>3000</v>
      </c>
      <c r="N71" s="363">
        <v>0</v>
      </c>
      <c r="O71" s="362">
        <v>3000</v>
      </c>
      <c r="P71" s="364"/>
      <c r="Q71" s="362">
        <v>2568</v>
      </c>
      <c r="R71" s="364"/>
      <c r="S71" s="364"/>
      <c r="T71" s="352">
        <v>2612</v>
      </c>
      <c r="U71" s="442"/>
      <c r="V71" s="442"/>
      <c r="W71" s="364"/>
      <c r="X71" s="365"/>
      <c r="Y71" s="366"/>
      <c r="Z71" s="366"/>
      <c r="AA71" s="366"/>
      <c r="AB71" s="366"/>
      <c r="AC71" s="366"/>
      <c r="AD71" s="366"/>
      <c r="AE71" s="366"/>
      <c r="AF71" s="366"/>
      <c r="AG71" s="366"/>
      <c r="AH71" s="366"/>
      <c r="AI71" s="366"/>
    </row>
    <row r="72" spans="1:35" s="44" customFormat="1" ht="15" customHeight="1" hidden="1">
      <c r="A72" s="34"/>
      <c r="B72" s="35"/>
      <c r="C72" s="36"/>
      <c r="D72" s="36"/>
      <c r="E72" s="36"/>
      <c r="F72" s="54"/>
      <c r="G72" s="41"/>
      <c r="H72" s="41"/>
      <c r="I72" s="41"/>
      <c r="J72" s="40"/>
      <c r="K72" s="41"/>
      <c r="L72" s="41"/>
      <c r="M72" s="36"/>
      <c r="N72" s="41"/>
      <c r="O72" s="41"/>
      <c r="P72" s="42"/>
      <c r="Q72" s="42"/>
      <c r="R72" s="42"/>
      <c r="S72" s="42"/>
      <c r="T72" s="172"/>
      <c r="U72" s="172"/>
      <c r="V72" s="172"/>
      <c r="W72" s="42"/>
      <c r="X72" s="30"/>
      <c r="Y72" s="43"/>
      <c r="Z72" s="43"/>
      <c r="AA72" s="43"/>
      <c r="AB72" s="43"/>
      <c r="AC72" s="43"/>
      <c r="AD72" s="43"/>
      <c r="AE72" s="43"/>
      <c r="AF72" s="43"/>
      <c r="AG72" s="43"/>
      <c r="AH72" s="43"/>
      <c r="AI72" s="43"/>
    </row>
    <row r="73" spans="1:35" s="44" customFormat="1" ht="15.75">
      <c r="A73" s="46" t="s">
        <v>57</v>
      </c>
      <c r="B73" s="45" t="s">
        <v>58</v>
      </c>
      <c r="C73" s="39"/>
      <c r="D73" s="50"/>
      <c r="E73" s="68"/>
      <c r="F73" s="49"/>
      <c r="G73" s="50"/>
      <c r="H73" s="69"/>
      <c r="I73" s="70"/>
      <c r="J73" s="40"/>
      <c r="K73" s="42">
        <f aca="true" t="shared" si="21" ref="K73:Q73">K74+K78</f>
        <v>30021</v>
      </c>
      <c r="L73" s="42">
        <f t="shared" si="21"/>
        <v>30021</v>
      </c>
      <c r="M73" s="42">
        <f t="shared" si="21"/>
        <v>6008</v>
      </c>
      <c r="N73" s="42">
        <f>N74+N78</f>
        <v>3812</v>
      </c>
      <c r="O73" s="42">
        <f t="shared" si="21"/>
        <v>0</v>
      </c>
      <c r="P73" s="42">
        <f t="shared" si="21"/>
        <v>0</v>
      </c>
      <c r="Q73" s="42">
        <f t="shared" si="21"/>
        <v>2196</v>
      </c>
      <c r="R73" s="42"/>
      <c r="S73" s="42"/>
      <c r="T73" s="172">
        <f>T74+T78</f>
        <v>1932</v>
      </c>
      <c r="U73" s="172"/>
      <c r="V73" s="172"/>
      <c r="W73" s="42"/>
      <c r="X73" s="30"/>
      <c r="Y73" s="43"/>
      <c r="Z73" s="43"/>
      <c r="AA73" s="43"/>
      <c r="AB73" s="43"/>
      <c r="AC73" s="43"/>
      <c r="AD73" s="43"/>
      <c r="AE73" s="43"/>
      <c r="AF73" s="43"/>
      <c r="AG73" s="43"/>
      <c r="AH73" s="43"/>
      <c r="AI73" s="43"/>
    </row>
    <row r="74" spans="1:35" s="44" customFormat="1" ht="15.75">
      <c r="A74" s="46"/>
      <c r="B74" s="45" t="s">
        <v>73</v>
      </c>
      <c r="C74" s="39"/>
      <c r="D74" s="50"/>
      <c r="E74" s="68"/>
      <c r="F74" s="49"/>
      <c r="G74" s="50"/>
      <c r="H74" s="69"/>
      <c r="I74" s="70"/>
      <c r="J74" s="40"/>
      <c r="K74" s="42">
        <f>K77</f>
        <v>30021</v>
      </c>
      <c r="L74" s="42">
        <f aca="true" t="shared" si="22" ref="L74:Q74">L77</f>
        <v>30021</v>
      </c>
      <c r="M74" s="42">
        <f t="shared" si="22"/>
        <v>6008</v>
      </c>
      <c r="N74" s="42">
        <f>N77</f>
        <v>3812</v>
      </c>
      <c r="O74" s="42">
        <f t="shared" si="22"/>
        <v>0</v>
      </c>
      <c r="P74" s="42">
        <f t="shared" si="22"/>
        <v>0</v>
      </c>
      <c r="Q74" s="42">
        <f t="shared" si="22"/>
        <v>2196</v>
      </c>
      <c r="R74" s="42"/>
      <c r="S74" s="42"/>
      <c r="T74" s="172">
        <f>T77</f>
        <v>1932</v>
      </c>
      <c r="U74" s="172"/>
      <c r="V74" s="172"/>
      <c r="W74" s="42"/>
      <c r="X74" s="30"/>
      <c r="Y74" s="43"/>
      <c r="Z74" s="43"/>
      <c r="AA74" s="43"/>
      <c r="AB74" s="43"/>
      <c r="AC74" s="43"/>
      <c r="AD74" s="43"/>
      <c r="AE74" s="43"/>
      <c r="AF74" s="43"/>
      <c r="AG74" s="43"/>
      <c r="AH74" s="43"/>
      <c r="AI74" s="43"/>
    </row>
    <row r="75" spans="1:35" s="44" customFormat="1" ht="22.5" customHeight="1" hidden="1">
      <c r="A75" s="34"/>
      <c r="B75" s="295"/>
      <c r="C75" s="39"/>
      <c r="D75" s="36"/>
      <c r="E75" s="40"/>
      <c r="F75" s="38"/>
      <c r="G75" s="36"/>
      <c r="H75" s="36"/>
      <c r="I75" s="70"/>
      <c r="J75" s="40"/>
      <c r="K75" s="41"/>
      <c r="L75" s="41"/>
      <c r="M75" s="36"/>
      <c r="N75" s="41"/>
      <c r="O75" s="41"/>
      <c r="P75" s="42"/>
      <c r="Q75" s="42"/>
      <c r="R75" s="42"/>
      <c r="S75" s="42"/>
      <c r="T75" s="172"/>
      <c r="U75" s="172"/>
      <c r="V75" s="172"/>
      <c r="W75" s="42"/>
      <c r="X75" s="30"/>
      <c r="Y75" s="43"/>
      <c r="Z75" s="43"/>
      <c r="AA75" s="43"/>
      <c r="AB75" s="43"/>
      <c r="AC75" s="43"/>
      <c r="AD75" s="43"/>
      <c r="AE75" s="43"/>
      <c r="AF75" s="43"/>
      <c r="AG75" s="43"/>
      <c r="AH75" s="43"/>
      <c r="AI75" s="43"/>
    </row>
    <row r="76" spans="1:35" s="44" customFormat="1" ht="22.5" customHeight="1" hidden="1">
      <c r="A76" s="34"/>
      <c r="B76" s="295"/>
      <c r="C76" s="36"/>
      <c r="D76" s="36"/>
      <c r="E76" s="36"/>
      <c r="F76" s="54"/>
      <c r="G76" s="41"/>
      <c r="H76" s="41"/>
      <c r="I76" s="41"/>
      <c r="J76" s="40"/>
      <c r="K76" s="41"/>
      <c r="L76" s="41"/>
      <c r="M76" s="36"/>
      <c r="N76" s="41"/>
      <c r="O76" s="41"/>
      <c r="P76" s="42"/>
      <c r="Q76" s="42"/>
      <c r="R76" s="42"/>
      <c r="S76" s="42"/>
      <c r="T76" s="172"/>
      <c r="U76" s="172"/>
      <c r="V76" s="172"/>
      <c r="W76" s="42"/>
      <c r="X76" s="30"/>
      <c r="Y76" s="43"/>
      <c r="Z76" s="43"/>
      <c r="AA76" s="43"/>
      <c r="AB76" s="43"/>
      <c r="AC76" s="43"/>
      <c r="AD76" s="43"/>
      <c r="AE76" s="43"/>
      <c r="AF76" s="43"/>
      <c r="AG76" s="43"/>
      <c r="AH76" s="43"/>
      <c r="AI76" s="43"/>
    </row>
    <row r="77" spans="1:35" s="354" customFormat="1" ht="105.75" customHeight="1">
      <c r="A77" s="347">
        <v>3</v>
      </c>
      <c r="B77" s="469" t="s">
        <v>235</v>
      </c>
      <c r="C77" s="357" t="s">
        <v>236</v>
      </c>
      <c r="D77" s="357" t="s">
        <v>93</v>
      </c>
      <c r="E77" s="357" t="s">
        <v>104</v>
      </c>
      <c r="F77" s="408">
        <v>7563027</v>
      </c>
      <c r="G77" s="362">
        <v>292</v>
      </c>
      <c r="H77" s="362"/>
      <c r="I77" s="362" t="s">
        <v>224</v>
      </c>
      <c r="J77" s="361" t="s">
        <v>237</v>
      </c>
      <c r="K77" s="362">
        <v>30021</v>
      </c>
      <c r="L77" s="362">
        <v>30021</v>
      </c>
      <c r="M77" s="362">
        <v>6008</v>
      </c>
      <c r="N77" s="362">
        <v>3812</v>
      </c>
      <c r="O77" s="362"/>
      <c r="P77" s="364"/>
      <c r="Q77" s="362">
        <f>M77-N77</f>
        <v>2196</v>
      </c>
      <c r="R77" s="364"/>
      <c r="S77" s="364"/>
      <c r="T77" s="352">
        <f>1932</f>
        <v>1932</v>
      </c>
      <c r="U77" s="442"/>
      <c r="V77" s="442"/>
      <c r="W77" s="347"/>
      <c r="X77" s="365"/>
      <c r="Y77" s="397"/>
      <c r="Z77" s="397"/>
      <c r="AA77" s="397"/>
      <c r="AB77" s="397"/>
      <c r="AC77" s="397"/>
      <c r="AD77" s="397"/>
      <c r="AE77" s="397"/>
      <c r="AF77" s="397"/>
      <c r="AG77" s="397"/>
      <c r="AH77" s="397"/>
      <c r="AI77" s="397"/>
    </row>
    <row r="78" spans="1:35" s="44" customFormat="1" ht="15" customHeight="1">
      <c r="A78" s="46"/>
      <c r="B78" s="45" t="s">
        <v>74</v>
      </c>
      <c r="C78" s="39"/>
      <c r="D78" s="50"/>
      <c r="E78" s="68"/>
      <c r="F78" s="49"/>
      <c r="G78" s="50"/>
      <c r="H78" s="69"/>
      <c r="I78" s="70"/>
      <c r="J78" s="40"/>
      <c r="K78" s="42">
        <f aca="true" t="shared" si="23" ref="K78:U78">K79</f>
        <v>0</v>
      </c>
      <c r="L78" s="42">
        <f t="shared" si="23"/>
        <v>0</v>
      </c>
      <c r="M78" s="47">
        <f t="shared" si="23"/>
        <v>0</v>
      </c>
      <c r="N78" s="42">
        <f>N79</f>
        <v>0</v>
      </c>
      <c r="O78" s="42">
        <f t="shared" si="23"/>
        <v>0</v>
      </c>
      <c r="P78" s="42">
        <f t="shared" si="23"/>
        <v>0</v>
      </c>
      <c r="Q78" s="42">
        <f t="shared" si="23"/>
        <v>0</v>
      </c>
      <c r="R78" s="42">
        <f t="shared" si="23"/>
        <v>0</v>
      </c>
      <c r="S78" s="42"/>
      <c r="T78" s="172">
        <f t="shared" si="23"/>
        <v>0</v>
      </c>
      <c r="U78" s="172">
        <f t="shared" si="23"/>
        <v>0</v>
      </c>
      <c r="V78" s="172"/>
      <c r="W78" s="42"/>
      <c r="X78" s="30"/>
      <c r="Y78" s="43"/>
      <c r="Z78" s="43"/>
      <c r="AA78" s="43"/>
      <c r="AB78" s="43"/>
      <c r="AC78" s="43"/>
      <c r="AD78" s="43"/>
      <c r="AE78" s="43"/>
      <c r="AF78" s="43"/>
      <c r="AG78" s="43"/>
      <c r="AH78" s="43"/>
      <c r="AI78" s="43"/>
    </row>
    <row r="79" spans="1:35" s="44" customFormat="1" ht="24.75" customHeight="1" hidden="1">
      <c r="A79" s="34"/>
      <c r="B79" s="295"/>
      <c r="C79" s="36"/>
      <c r="D79" s="36"/>
      <c r="E79" s="36"/>
      <c r="F79" s="54"/>
      <c r="G79" s="41"/>
      <c r="H79" s="41"/>
      <c r="I79" s="41"/>
      <c r="J79" s="40"/>
      <c r="K79" s="41"/>
      <c r="L79" s="41"/>
      <c r="M79" s="36"/>
      <c r="N79" s="41"/>
      <c r="O79" s="41"/>
      <c r="P79" s="41"/>
      <c r="Q79" s="41"/>
      <c r="R79" s="41"/>
      <c r="S79" s="41"/>
      <c r="T79" s="55"/>
      <c r="U79" s="55"/>
      <c r="V79" s="55"/>
      <c r="W79" s="41"/>
      <c r="X79" s="30"/>
      <c r="Y79" s="43"/>
      <c r="Z79" s="43"/>
      <c r="AA79" s="43"/>
      <c r="AB79" s="43"/>
      <c r="AC79" s="43"/>
      <c r="AD79" s="43"/>
      <c r="AE79" s="43"/>
      <c r="AF79" s="43"/>
      <c r="AG79" s="43"/>
      <c r="AH79" s="43"/>
      <c r="AI79" s="43"/>
    </row>
    <row r="80" spans="1:35" s="44" customFormat="1" ht="15.75">
      <c r="A80" s="46" t="s">
        <v>59</v>
      </c>
      <c r="B80" s="45" t="s">
        <v>60</v>
      </c>
      <c r="C80" s="50"/>
      <c r="D80" s="48"/>
      <c r="E80" s="66"/>
      <c r="F80" s="49"/>
      <c r="G80" s="48"/>
      <c r="H80" s="50"/>
      <c r="I80" s="59"/>
      <c r="J80" s="40"/>
      <c r="K80" s="42">
        <f aca="true" t="shared" si="24" ref="K80:Q80">K81+K89</f>
        <v>210418.464</v>
      </c>
      <c r="L80" s="42">
        <f t="shared" si="24"/>
        <v>210418.464</v>
      </c>
      <c r="M80" s="47">
        <f t="shared" si="24"/>
        <v>130811</v>
      </c>
      <c r="N80" s="42">
        <f>N81+N89</f>
        <v>45421.5</v>
      </c>
      <c r="O80" s="42">
        <f>O81+O89</f>
        <v>50490</v>
      </c>
      <c r="P80" s="42">
        <f t="shared" si="24"/>
        <v>0</v>
      </c>
      <c r="Q80" s="42">
        <f t="shared" si="24"/>
        <v>45387</v>
      </c>
      <c r="R80" s="42"/>
      <c r="S80" s="42"/>
      <c r="T80" s="172">
        <f>T81+T89</f>
        <v>54776</v>
      </c>
      <c r="U80" s="172"/>
      <c r="V80" s="172"/>
      <c r="W80" s="42"/>
      <c r="X80" s="30"/>
      <c r="Y80" s="43"/>
      <c r="Z80" s="43"/>
      <c r="AA80" s="43"/>
      <c r="AB80" s="43"/>
      <c r="AC80" s="43"/>
      <c r="AD80" s="43"/>
      <c r="AE80" s="43"/>
      <c r="AF80" s="43"/>
      <c r="AG80" s="43"/>
      <c r="AH80" s="43"/>
      <c r="AI80" s="43"/>
    </row>
    <row r="81" spans="1:35" s="44" customFormat="1" ht="15.75">
      <c r="A81" s="46"/>
      <c r="B81" s="69" t="s">
        <v>176</v>
      </c>
      <c r="C81" s="50"/>
      <c r="D81" s="48"/>
      <c r="E81" s="66"/>
      <c r="F81" s="49"/>
      <c r="G81" s="48"/>
      <c r="H81" s="50"/>
      <c r="I81" s="59"/>
      <c r="J81" s="40"/>
      <c r="K81" s="42">
        <f>SUM(K82:K88)</f>
        <v>143678.714</v>
      </c>
      <c r="L81" s="42">
        <f aca="true" t="shared" si="25" ref="L81:R81">SUM(L82:L88)</f>
        <v>143678.714</v>
      </c>
      <c r="M81" s="42">
        <f t="shared" si="25"/>
        <v>66052</v>
      </c>
      <c r="N81" s="42">
        <f>SUM(N82:N88)</f>
        <v>45362.5</v>
      </c>
      <c r="O81" s="42">
        <f t="shared" si="25"/>
        <v>15490</v>
      </c>
      <c r="P81" s="42">
        <f t="shared" si="25"/>
        <v>0</v>
      </c>
      <c r="Q81" s="42">
        <f t="shared" si="25"/>
        <v>17305</v>
      </c>
      <c r="R81" s="42">
        <f t="shared" si="25"/>
        <v>0</v>
      </c>
      <c r="S81" s="42"/>
      <c r="T81" s="172">
        <f>SUM(T82:T88)</f>
        <v>16940</v>
      </c>
      <c r="U81" s="172">
        <f>SUM(U82:U88)</f>
        <v>0</v>
      </c>
      <c r="V81" s="172"/>
      <c r="W81" s="42"/>
      <c r="X81" s="30"/>
      <c r="Y81" s="43"/>
      <c r="Z81" s="43"/>
      <c r="AA81" s="43"/>
      <c r="AB81" s="43"/>
      <c r="AC81" s="43"/>
      <c r="AD81" s="43"/>
      <c r="AE81" s="43"/>
      <c r="AF81" s="43"/>
      <c r="AG81" s="43"/>
      <c r="AH81" s="43"/>
      <c r="AI81" s="43"/>
    </row>
    <row r="82" spans="1:24" s="44" customFormat="1" ht="169.5" customHeight="1" hidden="1">
      <c r="A82" s="34"/>
      <c r="B82" s="174"/>
      <c r="C82" s="168"/>
      <c r="D82" s="34"/>
      <c r="E82" s="169"/>
      <c r="F82" s="170"/>
      <c r="G82" s="34"/>
      <c r="H82" s="34"/>
      <c r="I82" s="171"/>
      <c r="J82" s="169"/>
      <c r="K82" s="55"/>
      <c r="L82" s="55"/>
      <c r="M82" s="34"/>
      <c r="N82" s="55"/>
      <c r="O82" s="55"/>
      <c r="P82" s="172"/>
      <c r="Q82" s="172"/>
      <c r="R82" s="172"/>
      <c r="S82" s="172"/>
      <c r="T82" s="172"/>
      <c r="U82" s="172"/>
      <c r="V82" s="172"/>
      <c r="W82" s="172"/>
      <c r="X82" s="173"/>
    </row>
    <row r="83" spans="1:35" s="367" customFormat="1" ht="110.25" customHeight="1">
      <c r="A83" s="347">
        <v>4</v>
      </c>
      <c r="B83" s="505" t="s">
        <v>103</v>
      </c>
      <c r="C83" s="356" t="s">
        <v>97</v>
      </c>
      <c r="D83" s="357" t="s">
        <v>93</v>
      </c>
      <c r="E83" s="358" t="s">
        <v>104</v>
      </c>
      <c r="F83" s="359">
        <v>7562657</v>
      </c>
      <c r="G83" s="357">
        <v>292</v>
      </c>
      <c r="H83" s="357"/>
      <c r="I83" s="360" t="s">
        <v>224</v>
      </c>
      <c r="J83" s="358" t="s">
        <v>223</v>
      </c>
      <c r="K83" s="362">
        <f>L83</f>
        <v>51052.108</v>
      </c>
      <c r="L83" s="362">
        <v>51052.108</v>
      </c>
      <c r="M83" s="362">
        <v>44000</v>
      </c>
      <c r="N83" s="362">
        <v>33987</v>
      </c>
      <c r="O83" s="362">
        <v>10000</v>
      </c>
      <c r="P83" s="364"/>
      <c r="Q83" s="368">
        <v>8906</v>
      </c>
      <c r="R83" s="369"/>
      <c r="S83" s="369"/>
      <c r="T83" s="443">
        <v>8488</v>
      </c>
      <c r="U83" s="444"/>
      <c r="V83" s="444"/>
      <c r="W83" s="463"/>
      <c r="X83" s="365"/>
      <c r="Y83" s="366"/>
      <c r="Z83" s="366"/>
      <c r="AA83" s="366"/>
      <c r="AB83" s="366"/>
      <c r="AC83" s="366"/>
      <c r="AD83" s="366"/>
      <c r="AE83" s="366"/>
      <c r="AF83" s="366"/>
      <c r="AG83" s="366"/>
      <c r="AH83" s="366"/>
      <c r="AI83" s="366"/>
    </row>
    <row r="84" spans="1:35" s="367" customFormat="1" ht="141.75" customHeight="1">
      <c r="A84" s="347">
        <v>5</v>
      </c>
      <c r="B84" s="505" t="s">
        <v>229</v>
      </c>
      <c r="C84" s="356" t="s">
        <v>125</v>
      </c>
      <c r="D84" s="357" t="s">
        <v>93</v>
      </c>
      <c r="E84" s="358" t="s">
        <v>104</v>
      </c>
      <c r="F84" s="359">
        <v>7613507</v>
      </c>
      <c r="G84" s="357">
        <v>292</v>
      </c>
      <c r="H84" s="357"/>
      <c r="I84" s="360" t="s">
        <v>284</v>
      </c>
      <c r="J84" s="361" t="s">
        <v>309</v>
      </c>
      <c r="K84" s="370">
        <f>L84</f>
        <v>3293.531</v>
      </c>
      <c r="L84" s="370">
        <v>3293.531</v>
      </c>
      <c r="M84" s="362">
        <v>3212</v>
      </c>
      <c r="N84" s="362">
        <v>22.5</v>
      </c>
      <c r="O84" s="362">
        <v>3190</v>
      </c>
      <c r="P84" s="364"/>
      <c r="Q84" s="362">
        <v>3190</v>
      </c>
      <c r="R84" s="364"/>
      <c r="S84" s="364"/>
      <c r="T84" s="352">
        <v>2447</v>
      </c>
      <c r="U84" s="442"/>
      <c r="V84" s="442"/>
      <c r="W84" s="509"/>
      <c r="X84" s="365"/>
      <c r="Y84" s="366"/>
      <c r="Z84" s="366"/>
      <c r="AA84" s="366"/>
      <c r="AB84" s="366"/>
      <c r="AC84" s="366"/>
      <c r="AD84" s="366"/>
      <c r="AE84" s="366"/>
      <c r="AF84" s="366"/>
      <c r="AG84" s="366"/>
      <c r="AH84" s="366"/>
      <c r="AI84" s="366"/>
    </row>
    <row r="85" spans="1:35" s="367" customFormat="1" ht="127.5">
      <c r="A85" s="347">
        <v>6</v>
      </c>
      <c r="B85" s="505" t="s">
        <v>211</v>
      </c>
      <c r="C85" s="356" t="s">
        <v>160</v>
      </c>
      <c r="D85" s="357" t="s">
        <v>93</v>
      </c>
      <c r="E85" s="358" t="s">
        <v>104</v>
      </c>
      <c r="F85" s="359">
        <v>7665010</v>
      </c>
      <c r="G85" s="357">
        <v>292</v>
      </c>
      <c r="H85" s="357"/>
      <c r="I85" s="360" t="s">
        <v>124</v>
      </c>
      <c r="J85" s="358" t="s">
        <v>244</v>
      </c>
      <c r="K85" s="362">
        <v>4358.495</v>
      </c>
      <c r="L85" s="362">
        <v>4358.495</v>
      </c>
      <c r="M85" s="357">
        <v>4204</v>
      </c>
      <c r="N85" s="362">
        <v>2404</v>
      </c>
      <c r="O85" s="362">
        <v>1800</v>
      </c>
      <c r="P85" s="364"/>
      <c r="Q85" s="368">
        <v>1443</v>
      </c>
      <c r="R85" s="369"/>
      <c r="S85" s="369"/>
      <c r="T85" s="443">
        <v>1358</v>
      </c>
      <c r="U85" s="444"/>
      <c r="V85" s="444"/>
      <c r="W85" s="369"/>
      <c r="X85" s="365"/>
      <c r="Y85" s="366"/>
      <c r="Z85" s="366"/>
      <c r="AA85" s="366"/>
      <c r="AB85" s="366"/>
      <c r="AC85" s="366"/>
      <c r="AD85" s="366"/>
      <c r="AE85" s="366"/>
      <c r="AF85" s="366"/>
      <c r="AG85" s="366"/>
      <c r="AH85" s="366"/>
      <c r="AI85" s="366"/>
    </row>
    <row r="86" spans="1:35" s="367" customFormat="1" ht="152.25" customHeight="1">
      <c r="A86" s="347">
        <v>7</v>
      </c>
      <c r="B86" s="505" t="s">
        <v>165</v>
      </c>
      <c r="C86" s="356" t="s">
        <v>166</v>
      </c>
      <c r="D86" s="357" t="s">
        <v>167</v>
      </c>
      <c r="E86" s="358" t="s">
        <v>104</v>
      </c>
      <c r="F86" s="359">
        <v>7613511</v>
      </c>
      <c r="G86" s="357">
        <v>292</v>
      </c>
      <c r="H86" s="357"/>
      <c r="I86" s="360" t="s">
        <v>168</v>
      </c>
      <c r="J86" s="361" t="s">
        <v>205</v>
      </c>
      <c r="K86" s="370">
        <v>3945</v>
      </c>
      <c r="L86" s="370">
        <v>3945</v>
      </c>
      <c r="M86" s="357">
        <v>3890</v>
      </c>
      <c r="N86" s="362">
        <v>1895</v>
      </c>
      <c r="O86" s="362">
        <v>500</v>
      </c>
      <c r="P86" s="364"/>
      <c r="Q86" s="368">
        <v>560</v>
      </c>
      <c r="R86" s="369"/>
      <c r="S86" s="369"/>
      <c r="T86" s="443">
        <v>150</v>
      </c>
      <c r="U86" s="444"/>
      <c r="V86" s="444"/>
      <c r="W86" s="369"/>
      <c r="X86" s="365"/>
      <c r="Y86" s="366"/>
      <c r="Z86" s="366"/>
      <c r="AA86" s="366"/>
      <c r="AB86" s="366"/>
      <c r="AC86" s="366"/>
      <c r="AD86" s="366"/>
      <c r="AE86" s="366"/>
      <c r="AF86" s="366"/>
      <c r="AG86" s="366"/>
      <c r="AH86" s="366"/>
      <c r="AI86" s="366"/>
    </row>
    <row r="87" spans="1:35" s="44" customFormat="1" ht="21.75" customHeight="1" hidden="1">
      <c r="A87" s="34"/>
      <c r="B87" s="510"/>
      <c r="C87" s="36"/>
      <c r="D87" s="36"/>
      <c r="E87" s="36"/>
      <c r="F87" s="222"/>
      <c r="G87" s="123"/>
      <c r="H87" s="123"/>
      <c r="I87" s="123"/>
      <c r="J87" s="220"/>
      <c r="K87" s="123"/>
      <c r="L87" s="123"/>
      <c r="M87" s="36"/>
      <c r="N87" s="41"/>
      <c r="O87" s="41"/>
      <c r="P87" s="42"/>
      <c r="Q87" s="42"/>
      <c r="R87" s="42"/>
      <c r="S87" s="42"/>
      <c r="T87" s="172"/>
      <c r="U87" s="172"/>
      <c r="V87" s="172"/>
      <c r="W87" s="42"/>
      <c r="X87" s="30"/>
      <c r="Y87" s="43"/>
      <c r="Z87" s="43"/>
      <c r="AA87" s="43"/>
      <c r="AB87" s="43"/>
      <c r="AC87" s="43"/>
      <c r="AD87" s="43"/>
      <c r="AE87" s="43"/>
      <c r="AF87" s="43"/>
      <c r="AG87" s="43"/>
      <c r="AH87" s="43"/>
      <c r="AI87" s="43"/>
    </row>
    <row r="88" spans="1:35" s="367" customFormat="1" ht="63.75">
      <c r="A88" s="347">
        <v>8</v>
      </c>
      <c r="B88" s="511" t="s">
        <v>238</v>
      </c>
      <c r="C88" s="356" t="s">
        <v>239</v>
      </c>
      <c r="D88" s="357" t="s">
        <v>93</v>
      </c>
      <c r="E88" s="371" t="s">
        <v>104</v>
      </c>
      <c r="F88" s="350">
        <v>7487376</v>
      </c>
      <c r="G88" s="347">
        <v>292</v>
      </c>
      <c r="H88" s="347"/>
      <c r="I88" s="372" t="s">
        <v>227</v>
      </c>
      <c r="J88" s="351" t="s">
        <v>240</v>
      </c>
      <c r="K88" s="352">
        <f>L88</f>
        <v>81029.58</v>
      </c>
      <c r="L88" s="352">
        <v>81029.58</v>
      </c>
      <c r="M88" s="357">
        <v>10746</v>
      </c>
      <c r="N88" s="362">
        <v>7054</v>
      </c>
      <c r="O88" s="362"/>
      <c r="P88" s="364"/>
      <c r="Q88" s="362">
        <v>3206</v>
      </c>
      <c r="R88" s="364"/>
      <c r="S88" s="364"/>
      <c r="T88" s="352">
        <f>4147+350</f>
        <v>4497</v>
      </c>
      <c r="U88" s="442"/>
      <c r="V88" s="442"/>
      <c r="W88" s="347"/>
      <c r="X88" s="365"/>
      <c r="Y88" s="366"/>
      <c r="Z88" s="366"/>
      <c r="AA88" s="366"/>
      <c r="AB88" s="366"/>
      <c r="AC88" s="366"/>
      <c r="AD88" s="366"/>
      <c r="AE88" s="366"/>
      <c r="AF88" s="366"/>
      <c r="AG88" s="366"/>
      <c r="AH88" s="366"/>
      <c r="AI88" s="366"/>
    </row>
    <row r="89" spans="1:35" s="33" customFormat="1" ht="15.75">
      <c r="A89" s="46"/>
      <c r="B89" s="45" t="s">
        <v>74</v>
      </c>
      <c r="C89" s="47"/>
      <c r="D89" s="47"/>
      <c r="E89" s="47"/>
      <c r="F89" s="28"/>
      <c r="G89" s="28"/>
      <c r="H89" s="28"/>
      <c r="I89" s="28"/>
      <c r="J89" s="323"/>
      <c r="K89" s="28">
        <f>SUM(K90:K98)</f>
        <v>66739.75</v>
      </c>
      <c r="L89" s="28">
        <f aca="true" t="shared" si="26" ref="L89:Q89">SUM(L90:L98)</f>
        <v>66739.75</v>
      </c>
      <c r="M89" s="47">
        <f t="shared" si="26"/>
        <v>64759</v>
      </c>
      <c r="N89" s="47">
        <f>SUM(N90:N98)</f>
        <v>59</v>
      </c>
      <c r="O89" s="47">
        <f t="shared" si="26"/>
        <v>35000</v>
      </c>
      <c r="P89" s="47">
        <f t="shared" si="26"/>
        <v>0</v>
      </c>
      <c r="Q89" s="47">
        <f t="shared" si="26"/>
        <v>28082</v>
      </c>
      <c r="R89" s="47"/>
      <c r="S89" s="47"/>
      <c r="T89" s="46">
        <f>SUM(T90:T98)</f>
        <v>37836</v>
      </c>
      <c r="U89" s="46"/>
      <c r="V89" s="46"/>
      <c r="W89" s="47"/>
      <c r="X89" s="30"/>
      <c r="Y89" s="32"/>
      <c r="Z89" s="32"/>
      <c r="AA89" s="32"/>
      <c r="AB89" s="32"/>
      <c r="AC89" s="32"/>
      <c r="AD89" s="32"/>
      <c r="AE89" s="32"/>
      <c r="AF89" s="32"/>
      <c r="AG89" s="32"/>
      <c r="AH89" s="32"/>
      <c r="AI89" s="32"/>
    </row>
    <row r="90" spans="1:35" s="378" customFormat="1" ht="63.75" customHeight="1">
      <c r="A90" s="372">
        <v>9</v>
      </c>
      <c r="B90" s="505" t="s">
        <v>149</v>
      </c>
      <c r="C90" s="373" t="s">
        <v>150</v>
      </c>
      <c r="D90" s="360" t="s">
        <v>93</v>
      </c>
      <c r="E90" s="360" t="s">
        <v>104</v>
      </c>
      <c r="F90" s="374">
        <v>7710956</v>
      </c>
      <c r="G90" s="360">
        <v>292</v>
      </c>
      <c r="H90" s="360"/>
      <c r="I90" s="360" t="s">
        <v>133</v>
      </c>
      <c r="J90" s="358" t="s">
        <v>151</v>
      </c>
      <c r="K90" s="375">
        <v>8369.749</v>
      </c>
      <c r="L90" s="375">
        <v>8369.749</v>
      </c>
      <c r="M90" s="360">
        <v>8100</v>
      </c>
      <c r="N90" s="375">
        <v>0</v>
      </c>
      <c r="O90" s="375">
        <v>8100</v>
      </c>
      <c r="P90" s="376"/>
      <c r="Q90" s="375">
        <v>180</v>
      </c>
      <c r="R90" s="375"/>
      <c r="S90" s="376"/>
      <c r="T90" s="381">
        <v>190</v>
      </c>
      <c r="U90" s="381"/>
      <c r="V90" s="445"/>
      <c r="W90" s="376"/>
      <c r="X90" s="365"/>
      <c r="Y90" s="377"/>
      <c r="Z90" s="377"/>
      <c r="AA90" s="377"/>
      <c r="AB90" s="377"/>
      <c r="AC90" s="377"/>
      <c r="AD90" s="377"/>
      <c r="AE90" s="377"/>
      <c r="AF90" s="377"/>
      <c r="AG90" s="377"/>
      <c r="AH90" s="377"/>
      <c r="AI90" s="377"/>
    </row>
    <row r="91" spans="1:35" s="378" customFormat="1" ht="150.75" customHeight="1">
      <c r="A91" s="372">
        <v>10</v>
      </c>
      <c r="B91" s="505" t="s">
        <v>161</v>
      </c>
      <c r="C91" s="373" t="s">
        <v>196</v>
      </c>
      <c r="D91" s="360" t="s">
        <v>93</v>
      </c>
      <c r="E91" s="379" t="s">
        <v>104</v>
      </c>
      <c r="F91" s="374">
        <v>7633272</v>
      </c>
      <c r="G91" s="360">
        <v>292</v>
      </c>
      <c r="H91" s="360"/>
      <c r="I91" s="360" t="s">
        <v>222</v>
      </c>
      <c r="J91" s="358" t="s">
        <v>230</v>
      </c>
      <c r="K91" s="375">
        <f>L91</f>
        <v>14202.516</v>
      </c>
      <c r="L91" s="375">
        <v>14202.516</v>
      </c>
      <c r="M91" s="360">
        <v>14000</v>
      </c>
      <c r="N91" s="375">
        <v>0</v>
      </c>
      <c r="O91" s="375">
        <v>5000</v>
      </c>
      <c r="P91" s="376"/>
      <c r="Q91" s="375">
        <v>5000</v>
      </c>
      <c r="R91" s="375"/>
      <c r="S91" s="376"/>
      <c r="T91" s="381">
        <f>7100+3904</f>
        <v>11004</v>
      </c>
      <c r="U91" s="381"/>
      <c r="V91" s="445"/>
      <c r="W91" s="376"/>
      <c r="X91" s="365"/>
      <c r="Y91" s="377"/>
      <c r="Z91" s="377"/>
      <c r="AA91" s="377"/>
      <c r="AB91" s="377"/>
      <c r="AC91" s="377"/>
      <c r="AD91" s="377"/>
      <c r="AE91" s="377"/>
      <c r="AF91" s="377"/>
      <c r="AG91" s="377"/>
      <c r="AH91" s="377"/>
      <c r="AI91" s="377"/>
    </row>
    <row r="92" spans="1:35" s="378" customFormat="1" ht="76.5">
      <c r="A92" s="372">
        <v>11</v>
      </c>
      <c r="B92" s="505" t="s">
        <v>177</v>
      </c>
      <c r="C92" s="373" t="s">
        <v>196</v>
      </c>
      <c r="D92" s="360" t="s">
        <v>93</v>
      </c>
      <c r="E92" s="379" t="s">
        <v>104</v>
      </c>
      <c r="F92" s="374">
        <v>7708783</v>
      </c>
      <c r="G92" s="360">
        <v>292</v>
      </c>
      <c r="H92" s="360"/>
      <c r="I92" s="360" t="s">
        <v>133</v>
      </c>
      <c r="J92" s="358" t="s">
        <v>206</v>
      </c>
      <c r="K92" s="375">
        <f>L92</f>
        <v>8298.603</v>
      </c>
      <c r="L92" s="375">
        <v>8298.603</v>
      </c>
      <c r="M92" s="360">
        <v>8200</v>
      </c>
      <c r="N92" s="375">
        <v>0</v>
      </c>
      <c r="O92" s="375">
        <v>5000</v>
      </c>
      <c r="P92" s="376"/>
      <c r="Q92" s="375">
        <v>5400</v>
      </c>
      <c r="R92" s="375"/>
      <c r="S92" s="376"/>
      <c r="T92" s="381">
        <v>4190</v>
      </c>
      <c r="U92" s="381"/>
      <c r="V92" s="445"/>
      <c r="W92" s="376"/>
      <c r="X92" s="365"/>
      <c r="Y92" s="377"/>
      <c r="Z92" s="377"/>
      <c r="AA92" s="377"/>
      <c r="AB92" s="377"/>
      <c r="AC92" s="377"/>
      <c r="AD92" s="377"/>
      <c r="AE92" s="377"/>
      <c r="AF92" s="377"/>
      <c r="AG92" s="377"/>
      <c r="AH92" s="377"/>
      <c r="AI92" s="377"/>
    </row>
    <row r="93" spans="1:35" s="378" customFormat="1" ht="76.5">
      <c r="A93" s="372">
        <v>12</v>
      </c>
      <c r="B93" s="505" t="s">
        <v>178</v>
      </c>
      <c r="C93" s="373" t="s">
        <v>181</v>
      </c>
      <c r="D93" s="360" t="s">
        <v>93</v>
      </c>
      <c r="E93" s="379" t="s">
        <v>104</v>
      </c>
      <c r="F93" s="374">
        <v>7690358</v>
      </c>
      <c r="G93" s="360">
        <v>292</v>
      </c>
      <c r="H93" s="360"/>
      <c r="I93" s="360" t="s">
        <v>158</v>
      </c>
      <c r="J93" s="358" t="s">
        <v>182</v>
      </c>
      <c r="K93" s="375">
        <v>1256.517</v>
      </c>
      <c r="L93" s="375">
        <f>K93</f>
        <v>1256.517</v>
      </c>
      <c r="M93" s="360">
        <v>1150</v>
      </c>
      <c r="N93" s="375">
        <v>0</v>
      </c>
      <c r="O93" s="375">
        <v>1150</v>
      </c>
      <c r="P93" s="376"/>
      <c r="Q93" s="375">
        <v>974</v>
      </c>
      <c r="R93" s="375"/>
      <c r="S93" s="376"/>
      <c r="T93" s="381">
        <v>984</v>
      </c>
      <c r="U93" s="381"/>
      <c r="V93" s="445"/>
      <c r="W93" s="376"/>
      <c r="X93" s="365"/>
      <c r="Y93" s="377"/>
      <c r="Z93" s="377"/>
      <c r="AA93" s="377"/>
      <c r="AB93" s="377"/>
      <c r="AC93" s="377"/>
      <c r="AD93" s="377"/>
      <c r="AE93" s="377"/>
      <c r="AF93" s="377"/>
      <c r="AG93" s="377"/>
      <c r="AH93" s="377"/>
      <c r="AI93" s="377"/>
    </row>
    <row r="94" spans="1:35" s="378" customFormat="1" ht="76.5">
      <c r="A94" s="372">
        <v>13</v>
      </c>
      <c r="B94" s="505" t="s">
        <v>184</v>
      </c>
      <c r="C94" s="373" t="s">
        <v>130</v>
      </c>
      <c r="D94" s="360" t="s">
        <v>93</v>
      </c>
      <c r="E94" s="379" t="s">
        <v>104</v>
      </c>
      <c r="F94" s="374">
        <v>7687153</v>
      </c>
      <c r="G94" s="360">
        <v>292</v>
      </c>
      <c r="H94" s="360"/>
      <c r="I94" s="360" t="s">
        <v>124</v>
      </c>
      <c r="J94" s="358" t="s">
        <v>185</v>
      </c>
      <c r="K94" s="375">
        <f>L94</f>
        <v>2052.659</v>
      </c>
      <c r="L94" s="375">
        <v>2052.659</v>
      </c>
      <c r="M94" s="360">
        <v>1900</v>
      </c>
      <c r="N94" s="375">
        <v>0</v>
      </c>
      <c r="O94" s="375">
        <v>1900</v>
      </c>
      <c r="P94" s="376"/>
      <c r="Q94" s="375">
        <v>1900</v>
      </c>
      <c r="R94" s="376"/>
      <c r="S94" s="376"/>
      <c r="T94" s="381">
        <v>1960</v>
      </c>
      <c r="U94" s="445"/>
      <c r="V94" s="445"/>
      <c r="W94" s="376"/>
      <c r="X94" s="365"/>
      <c r="Y94" s="377"/>
      <c r="Z94" s="377"/>
      <c r="AA94" s="377"/>
      <c r="AB94" s="377"/>
      <c r="AC94" s="377"/>
      <c r="AD94" s="377"/>
      <c r="AE94" s="377"/>
      <c r="AF94" s="377"/>
      <c r="AG94" s="377"/>
      <c r="AH94" s="377"/>
      <c r="AI94" s="377"/>
    </row>
    <row r="95" spans="1:35" s="378" customFormat="1" ht="65.25" customHeight="1">
      <c r="A95" s="372">
        <v>14</v>
      </c>
      <c r="B95" s="601" t="s">
        <v>337</v>
      </c>
      <c r="C95" s="373" t="s">
        <v>130</v>
      </c>
      <c r="D95" s="360" t="s">
        <v>93</v>
      </c>
      <c r="E95" s="379" t="s">
        <v>104</v>
      </c>
      <c r="F95" s="374">
        <v>7719419</v>
      </c>
      <c r="G95" s="360">
        <v>292</v>
      </c>
      <c r="H95" s="360"/>
      <c r="I95" s="360" t="s">
        <v>158</v>
      </c>
      <c r="J95" s="358" t="s">
        <v>188</v>
      </c>
      <c r="K95" s="375">
        <v>755</v>
      </c>
      <c r="L95" s="375">
        <v>755</v>
      </c>
      <c r="M95" s="360">
        <v>750</v>
      </c>
      <c r="N95" s="375">
        <v>0</v>
      </c>
      <c r="O95" s="375">
        <v>750</v>
      </c>
      <c r="P95" s="376"/>
      <c r="Q95" s="375">
        <v>675</v>
      </c>
      <c r="R95" s="376"/>
      <c r="S95" s="376"/>
      <c r="T95" s="381">
        <v>640</v>
      </c>
      <c r="U95" s="445"/>
      <c r="V95" s="445"/>
      <c r="W95" s="376"/>
      <c r="X95" s="365"/>
      <c r="Y95" s="377"/>
      <c r="Z95" s="377"/>
      <c r="AA95" s="377"/>
      <c r="AB95" s="377"/>
      <c r="AC95" s="377"/>
      <c r="AD95" s="377"/>
      <c r="AE95" s="377"/>
      <c r="AF95" s="377"/>
      <c r="AG95" s="377"/>
      <c r="AH95" s="377"/>
      <c r="AI95" s="377"/>
    </row>
    <row r="96" spans="1:35" s="378" customFormat="1" ht="48.75" customHeight="1">
      <c r="A96" s="372">
        <v>15</v>
      </c>
      <c r="B96" s="505" t="s">
        <v>187</v>
      </c>
      <c r="C96" s="373" t="s">
        <v>195</v>
      </c>
      <c r="D96" s="360" t="s">
        <v>93</v>
      </c>
      <c r="E96" s="379" t="s">
        <v>104</v>
      </c>
      <c r="F96" s="374">
        <v>7711172</v>
      </c>
      <c r="G96" s="360">
        <v>292</v>
      </c>
      <c r="H96" s="360"/>
      <c r="I96" s="360" t="s">
        <v>133</v>
      </c>
      <c r="J96" s="358" t="s">
        <v>189</v>
      </c>
      <c r="K96" s="375">
        <v>14958.8</v>
      </c>
      <c r="L96" s="375">
        <f>K96</f>
        <v>14958.8</v>
      </c>
      <c r="M96" s="360">
        <v>14000</v>
      </c>
      <c r="N96" s="375">
        <v>0</v>
      </c>
      <c r="O96" s="375">
        <v>5000</v>
      </c>
      <c r="P96" s="376"/>
      <c r="Q96" s="375">
        <v>8753</v>
      </c>
      <c r="R96" s="376"/>
      <c r="S96" s="376"/>
      <c r="T96" s="381">
        <v>11868</v>
      </c>
      <c r="U96" s="445"/>
      <c r="V96" s="445"/>
      <c r="W96" s="376"/>
      <c r="X96" s="365"/>
      <c r="Y96" s="377"/>
      <c r="Z96" s="377"/>
      <c r="AA96" s="377"/>
      <c r="AB96" s="377"/>
      <c r="AC96" s="377"/>
      <c r="AD96" s="377"/>
      <c r="AE96" s="377"/>
      <c r="AF96" s="377"/>
      <c r="AG96" s="377"/>
      <c r="AH96" s="377"/>
      <c r="AI96" s="377"/>
    </row>
    <row r="97" spans="1:35" s="378" customFormat="1" ht="48.75" customHeight="1">
      <c r="A97" s="372">
        <v>16</v>
      </c>
      <c r="B97" s="505" t="s">
        <v>180</v>
      </c>
      <c r="C97" s="373" t="s">
        <v>233</v>
      </c>
      <c r="D97" s="360" t="s">
        <v>93</v>
      </c>
      <c r="E97" s="379" t="s">
        <v>104</v>
      </c>
      <c r="F97" s="374">
        <v>7724323</v>
      </c>
      <c r="G97" s="360">
        <v>292</v>
      </c>
      <c r="H97" s="360"/>
      <c r="I97" s="360" t="s">
        <v>133</v>
      </c>
      <c r="J97" s="361" t="s">
        <v>232</v>
      </c>
      <c r="K97" s="375">
        <f>L97</f>
        <v>14473.354</v>
      </c>
      <c r="L97" s="375">
        <v>14473.354</v>
      </c>
      <c r="M97" s="360">
        <v>13500</v>
      </c>
      <c r="N97" s="375">
        <v>0</v>
      </c>
      <c r="O97" s="375">
        <v>5000</v>
      </c>
      <c r="P97" s="376"/>
      <c r="Q97" s="375">
        <v>5000</v>
      </c>
      <c r="R97" s="376"/>
      <c r="S97" s="376"/>
      <c r="T97" s="381">
        <v>7000</v>
      </c>
      <c r="U97" s="445"/>
      <c r="V97" s="445"/>
      <c r="W97" s="376"/>
      <c r="X97" s="365"/>
      <c r="Y97" s="377"/>
      <c r="Z97" s="377"/>
      <c r="AA97" s="377"/>
      <c r="AB97" s="377"/>
      <c r="AC97" s="377"/>
      <c r="AD97" s="377"/>
      <c r="AE97" s="377"/>
      <c r="AF97" s="377"/>
      <c r="AG97" s="377"/>
      <c r="AH97" s="377"/>
      <c r="AI97" s="377"/>
    </row>
    <row r="98" spans="1:35" s="378" customFormat="1" ht="76.5">
      <c r="A98" s="372" t="s">
        <v>293</v>
      </c>
      <c r="B98" s="511" t="s">
        <v>216</v>
      </c>
      <c r="C98" s="373" t="s">
        <v>130</v>
      </c>
      <c r="D98" s="360" t="s">
        <v>93</v>
      </c>
      <c r="E98" s="371" t="s">
        <v>104</v>
      </c>
      <c r="F98" s="374">
        <v>7568824</v>
      </c>
      <c r="G98" s="360">
        <v>292</v>
      </c>
      <c r="H98" s="360"/>
      <c r="I98" s="360" t="s">
        <v>133</v>
      </c>
      <c r="J98" s="358" t="s">
        <v>207</v>
      </c>
      <c r="K98" s="375">
        <v>2372.552</v>
      </c>
      <c r="L98" s="375">
        <f>K98</f>
        <v>2372.552</v>
      </c>
      <c r="M98" s="380">
        <v>3159</v>
      </c>
      <c r="N98" s="375">
        <v>59</v>
      </c>
      <c r="O98" s="375">
        <v>3100</v>
      </c>
      <c r="P98" s="376"/>
      <c r="Q98" s="381">
        <v>200</v>
      </c>
      <c r="R98" s="376"/>
      <c r="S98" s="376"/>
      <c r="T98" s="381"/>
      <c r="U98" s="445"/>
      <c r="V98" s="445"/>
      <c r="W98" s="360" t="s">
        <v>287</v>
      </c>
      <c r="X98" s="365"/>
      <c r="Y98" s="377"/>
      <c r="Z98" s="377"/>
      <c r="AA98" s="377"/>
      <c r="AB98" s="377"/>
      <c r="AC98" s="377"/>
      <c r="AD98" s="377"/>
      <c r="AE98" s="377"/>
      <c r="AF98" s="377"/>
      <c r="AG98" s="377"/>
      <c r="AH98" s="377"/>
      <c r="AI98" s="377"/>
    </row>
    <row r="99" spans="1:35" s="33" customFormat="1" ht="26.25" customHeight="1" hidden="1">
      <c r="A99" s="34"/>
      <c r="B99" s="148"/>
      <c r="C99" s="39"/>
      <c r="D99" s="36"/>
      <c r="E99" s="296" t="s">
        <v>104</v>
      </c>
      <c r="F99" s="38"/>
      <c r="G99" s="36"/>
      <c r="H99" s="36"/>
      <c r="I99" s="70"/>
      <c r="J99" s="220"/>
      <c r="K99" s="123"/>
      <c r="L99" s="123"/>
      <c r="M99" s="36"/>
      <c r="N99" s="41"/>
      <c r="O99" s="41"/>
      <c r="P99" s="42"/>
      <c r="Q99" s="42"/>
      <c r="R99" s="42"/>
      <c r="S99" s="42"/>
      <c r="T99" s="172"/>
      <c r="U99" s="172"/>
      <c r="V99" s="172"/>
      <c r="W99" s="42"/>
      <c r="X99" s="30"/>
      <c r="Y99" s="32"/>
      <c r="Z99" s="32"/>
      <c r="AA99" s="32"/>
      <c r="AB99" s="32"/>
      <c r="AC99" s="32"/>
      <c r="AD99" s="32"/>
      <c r="AE99" s="32"/>
      <c r="AF99" s="32"/>
      <c r="AG99" s="32"/>
      <c r="AH99" s="32"/>
      <c r="AI99" s="32"/>
    </row>
    <row r="100" spans="1:35" s="44" customFormat="1" ht="31.5">
      <c r="A100" s="72" t="s">
        <v>63</v>
      </c>
      <c r="B100" s="45" t="s">
        <v>64</v>
      </c>
      <c r="C100" s="50"/>
      <c r="D100" s="50"/>
      <c r="E100" s="68"/>
      <c r="F100" s="118"/>
      <c r="G100" s="50"/>
      <c r="H100" s="45"/>
      <c r="I100" s="42">
        <f aca="true" t="shared" si="27" ref="I100:Q100">I101+I107</f>
        <v>0</v>
      </c>
      <c r="J100" s="328">
        <f t="shared" si="27"/>
        <v>0</v>
      </c>
      <c r="K100" s="42">
        <f t="shared" si="27"/>
        <v>2930.406</v>
      </c>
      <c r="L100" s="42">
        <f t="shared" si="27"/>
        <v>2930.406</v>
      </c>
      <c r="M100" s="47">
        <f t="shared" si="27"/>
        <v>2785.5</v>
      </c>
      <c r="N100" s="42">
        <f t="shared" si="27"/>
        <v>0</v>
      </c>
      <c r="O100" s="42">
        <f t="shared" si="27"/>
        <v>500</v>
      </c>
      <c r="P100" s="42">
        <f t="shared" si="27"/>
        <v>0</v>
      </c>
      <c r="Q100" s="42">
        <f t="shared" si="27"/>
        <v>2736</v>
      </c>
      <c r="R100" s="42"/>
      <c r="S100" s="42"/>
      <c r="T100" s="172">
        <f>T101+T107</f>
        <v>2456</v>
      </c>
      <c r="U100" s="172"/>
      <c r="V100" s="172"/>
      <c r="W100" s="42"/>
      <c r="X100" s="30"/>
      <c r="Y100" s="43"/>
      <c r="Z100" s="43"/>
      <c r="AA100" s="43"/>
      <c r="AB100" s="43"/>
      <c r="AC100" s="43"/>
      <c r="AD100" s="43"/>
      <c r="AE100" s="43"/>
      <c r="AF100" s="43"/>
      <c r="AG100" s="43"/>
      <c r="AH100" s="43"/>
      <c r="AI100" s="43"/>
    </row>
    <row r="101" spans="1:35" s="44" customFormat="1" ht="15.75">
      <c r="A101" s="72"/>
      <c r="B101" s="45" t="s">
        <v>76</v>
      </c>
      <c r="C101" s="50"/>
      <c r="D101" s="50"/>
      <c r="E101" s="68"/>
      <c r="F101" s="118"/>
      <c r="G101" s="50"/>
      <c r="H101" s="45"/>
      <c r="I101" s="70"/>
      <c r="J101" s="40"/>
      <c r="K101" s="73">
        <f aca="true" t="shared" si="28" ref="K101:Q101">SUM(K102:K106)</f>
        <v>0</v>
      </c>
      <c r="L101" s="73">
        <f t="shared" si="28"/>
        <v>0</v>
      </c>
      <c r="M101" s="139">
        <f t="shared" si="28"/>
        <v>0</v>
      </c>
      <c r="N101" s="73">
        <f>SUM(N102:N106)</f>
        <v>0</v>
      </c>
      <c r="O101" s="73">
        <f t="shared" si="28"/>
        <v>0</v>
      </c>
      <c r="P101" s="73">
        <f t="shared" si="28"/>
        <v>0</v>
      </c>
      <c r="Q101" s="73">
        <f t="shared" si="28"/>
        <v>0</v>
      </c>
      <c r="R101" s="73"/>
      <c r="S101" s="73"/>
      <c r="T101" s="446">
        <f>SUM(T102:T106)</f>
        <v>0</v>
      </c>
      <c r="U101" s="446"/>
      <c r="V101" s="446"/>
      <c r="W101" s="73"/>
      <c r="X101" s="30"/>
      <c r="Y101" s="43"/>
      <c r="Z101" s="43"/>
      <c r="AA101" s="43"/>
      <c r="AB101" s="43"/>
      <c r="AC101" s="43"/>
      <c r="AD101" s="43"/>
      <c r="AE101" s="43"/>
      <c r="AF101" s="43"/>
      <c r="AG101" s="43"/>
      <c r="AH101" s="43"/>
      <c r="AI101" s="43"/>
    </row>
    <row r="102" spans="1:35" s="44" customFormat="1" ht="15.75" hidden="1">
      <c r="A102" s="34"/>
      <c r="B102" s="155"/>
      <c r="C102" s="36"/>
      <c r="D102" s="36"/>
      <c r="E102" s="36"/>
      <c r="F102" s="54"/>
      <c r="G102" s="41"/>
      <c r="H102" s="41"/>
      <c r="I102" s="41"/>
      <c r="J102" s="40"/>
      <c r="K102" s="41"/>
      <c r="L102" s="41"/>
      <c r="M102" s="36"/>
      <c r="N102" s="41"/>
      <c r="O102" s="41"/>
      <c r="P102" s="42"/>
      <c r="Q102" s="42"/>
      <c r="R102" s="42"/>
      <c r="S102" s="42"/>
      <c r="T102" s="172"/>
      <c r="U102" s="172"/>
      <c r="V102" s="172"/>
      <c r="W102" s="42"/>
      <c r="X102" s="30"/>
      <c r="Y102" s="43"/>
      <c r="Z102" s="43"/>
      <c r="AA102" s="43"/>
      <c r="AB102" s="43"/>
      <c r="AC102" s="43"/>
      <c r="AD102" s="43"/>
      <c r="AE102" s="43"/>
      <c r="AF102" s="43"/>
      <c r="AG102" s="43"/>
      <c r="AH102" s="43"/>
      <c r="AI102" s="43"/>
    </row>
    <row r="103" spans="1:35" s="44" customFormat="1" ht="3" customHeight="1" hidden="1">
      <c r="A103" s="182"/>
      <c r="B103" s="155"/>
      <c r="C103" s="36"/>
      <c r="D103" s="36"/>
      <c r="E103" s="36"/>
      <c r="F103" s="54"/>
      <c r="G103" s="41"/>
      <c r="H103" s="41"/>
      <c r="I103" s="41"/>
      <c r="J103" s="40"/>
      <c r="K103" s="41"/>
      <c r="L103" s="41"/>
      <c r="M103" s="36"/>
      <c r="N103" s="41"/>
      <c r="O103" s="41"/>
      <c r="P103" s="42"/>
      <c r="Q103" s="42"/>
      <c r="R103" s="42"/>
      <c r="S103" s="42"/>
      <c r="T103" s="172"/>
      <c r="U103" s="172"/>
      <c r="V103" s="172"/>
      <c r="W103" s="42"/>
      <c r="X103" s="30"/>
      <c r="Y103" s="43"/>
      <c r="Z103" s="43"/>
      <c r="AA103" s="43"/>
      <c r="AB103" s="43"/>
      <c r="AC103" s="43"/>
      <c r="AD103" s="43"/>
      <c r="AE103" s="43"/>
      <c r="AF103" s="43"/>
      <c r="AG103" s="43"/>
      <c r="AH103" s="43"/>
      <c r="AI103" s="43"/>
    </row>
    <row r="104" spans="1:35" s="44" customFormat="1" ht="15.75" hidden="1">
      <c r="A104" s="34"/>
      <c r="B104" s="155"/>
      <c r="C104" s="36"/>
      <c r="D104" s="36"/>
      <c r="E104" s="36"/>
      <c r="F104" s="54"/>
      <c r="G104" s="41"/>
      <c r="H104" s="41"/>
      <c r="I104" s="41"/>
      <c r="J104" s="40"/>
      <c r="K104" s="41"/>
      <c r="L104" s="41"/>
      <c r="M104" s="36"/>
      <c r="N104" s="41"/>
      <c r="O104" s="41"/>
      <c r="P104" s="42"/>
      <c r="Q104" s="42"/>
      <c r="R104" s="42"/>
      <c r="S104" s="42"/>
      <c r="T104" s="172"/>
      <c r="U104" s="172"/>
      <c r="V104" s="172"/>
      <c r="W104" s="42"/>
      <c r="X104" s="30"/>
      <c r="Y104" s="43"/>
      <c r="Z104" s="43"/>
      <c r="AA104" s="43"/>
      <c r="AB104" s="43"/>
      <c r="AC104" s="43"/>
      <c r="AD104" s="43"/>
      <c r="AE104" s="43"/>
      <c r="AF104" s="43"/>
      <c r="AG104" s="43"/>
      <c r="AH104" s="43"/>
      <c r="AI104" s="43"/>
    </row>
    <row r="105" spans="1:35" s="44" customFormat="1" ht="15.75" hidden="1">
      <c r="A105" s="182"/>
      <c r="B105" s="155"/>
      <c r="C105" s="36"/>
      <c r="D105" s="36"/>
      <c r="E105" s="36"/>
      <c r="F105" s="54"/>
      <c r="G105" s="41"/>
      <c r="H105" s="41"/>
      <c r="I105" s="41"/>
      <c r="J105" s="40"/>
      <c r="K105" s="41"/>
      <c r="L105" s="41"/>
      <c r="M105" s="36"/>
      <c r="N105" s="41"/>
      <c r="O105" s="41"/>
      <c r="P105" s="42"/>
      <c r="Q105" s="42"/>
      <c r="R105" s="42"/>
      <c r="S105" s="42"/>
      <c r="T105" s="172"/>
      <c r="U105" s="172"/>
      <c r="V105" s="172"/>
      <c r="W105" s="42"/>
      <c r="X105" s="30"/>
      <c r="Y105" s="43"/>
      <c r="Z105" s="43"/>
      <c r="AA105" s="43"/>
      <c r="AB105" s="43"/>
      <c r="AC105" s="43"/>
      <c r="AD105" s="43"/>
      <c r="AE105" s="43"/>
      <c r="AF105" s="43"/>
      <c r="AG105" s="43"/>
      <c r="AH105" s="43"/>
      <c r="AI105" s="43"/>
    </row>
    <row r="106" spans="1:35" s="44" customFormat="1" ht="15.75" hidden="1">
      <c r="A106" s="34"/>
      <c r="B106" s="155"/>
      <c r="C106" s="36"/>
      <c r="D106" s="36"/>
      <c r="E106" s="36"/>
      <c r="F106" s="54"/>
      <c r="G106" s="41"/>
      <c r="H106" s="41"/>
      <c r="I106" s="41"/>
      <c r="J106" s="40"/>
      <c r="K106" s="41"/>
      <c r="L106" s="41"/>
      <c r="M106" s="36"/>
      <c r="N106" s="41"/>
      <c r="O106" s="41"/>
      <c r="P106" s="42"/>
      <c r="Q106" s="42"/>
      <c r="R106" s="42"/>
      <c r="S106" s="42"/>
      <c r="T106" s="172"/>
      <c r="U106" s="172"/>
      <c r="V106" s="172"/>
      <c r="W106" s="42"/>
      <c r="X106" s="30"/>
      <c r="Y106" s="43"/>
      <c r="Z106" s="43"/>
      <c r="AA106" s="43"/>
      <c r="AB106" s="43"/>
      <c r="AC106" s="43"/>
      <c r="AD106" s="43"/>
      <c r="AE106" s="43"/>
      <c r="AF106" s="43"/>
      <c r="AG106" s="43"/>
      <c r="AH106" s="43"/>
      <c r="AI106" s="43"/>
    </row>
    <row r="107" spans="1:35" s="44" customFormat="1" ht="15.75">
      <c r="A107" s="72"/>
      <c r="B107" s="45" t="s">
        <v>77</v>
      </c>
      <c r="C107" s="47"/>
      <c r="D107" s="47"/>
      <c r="E107" s="42"/>
      <c r="F107" s="119"/>
      <c r="G107" s="42"/>
      <c r="H107" s="42"/>
      <c r="I107" s="42"/>
      <c r="J107" s="328">
        <f aca="true" t="shared" si="29" ref="J107:Q107">SUM(J108:J113)</f>
        <v>0</v>
      </c>
      <c r="K107" s="42">
        <f t="shared" si="29"/>
        <v>2930.406</v>
      </c>
      <c r="L107" s="42">
        <f t="shared" si="29"/>
        <v>2930.406</v>
      </c>
      <c r="M107" s="42">
        <f t="shared" si="29"/>
        <v>2785.5</v>
      </c>
      <c r="N107" s="42">
        <f>SUM(N108:N113)</f>
        <v>0</v>
      </c>
      <c r="O107" s="42">
        <f t="shared" si="29"/>
        <v>500</v>
      </c>
      <c r="P107" s="42">
        <f t="shared" si="29"/>
        <v>0</v>
      </c>
      <c r="Q107" s="42">
        <f t="shared" si="29"/>
        <v>2736</v>
      </c>
      <c r="R107" s="42"/>
      <c r="S107" s="42"/>
      <c r="T107" s="172">
        <f>SUM(T108:T113)</f>
        <v>2456</v>
      </c>
      <c r="U107" s="172"/>
      <c r="V107" s="172"/>
      <c r="W107" s="42"/>
      <c r="X107" s="30"/>
      <c r="Y107" s="43"/>
      <c r="Z107" s="43"/>
      <c r="AA107" s="43"/>
      <c r="AB107" s="43"/>
      <c r="AC107" s="43"/>
      <c r="AD107" s="43"/>
      <c r="AE107" s="43"/>
      <c r="AF107" s="43"/>
      <c r="AG107" s="43"/>
      <c r="AH107" s="43"/>
      <c r="AI107" s="43"/>
    </row>
    <row r="108" spans="1:35" s="386" customFormat="1" ht="109.5" customHeight="1">
      <c r="A108" s="382">
        <v>17</v>
      </c>
      <c r="B108" s="505" t="s">
        <v>218</v>
      </c>
      <c r="C108" s="360" t="s">
        <v>195</v>
      </c>
      <c r="D108" s="360" t="s">
        <v>93</v>
      </c>
      <c r="E108" s="375" t="s">
        <v>104</v>
      </c>
      <c r="F108" s="383">
        <v>7566881</v>
      </c>
      <c r="G108" s="375">
        <v>312</v>
      </c>
      <c r="H108" s="375"/>
      <c r="I108" s="375" t="s">
        <v>124</v>
      </c>
      <c r="J108" s="361" t="s">
        <v>219</v>
      </c>
      <c r="K108" s="375">
        <f>L108</f>
        <v>342.289</v>
      </c>
      <c r="L108" s="375">
        <v>342.289</v>
      </c>
      <c r="M108" s="384">
        <v>340</v>
      </c>
      <c r="N108" s="375">
        <v>0</v>
      </c>
      <c r="O108" s="375">
        <v>100</v>
      </c>
      <c r="P108" s="376"/>
      <c r="Q108" s="375">
        <v>326</v>
      </c>
      <c r="R108" s="376"/>
      <c r="S108" s="376"/>
      <c r="T108" s="381">
        <v>280</v>
      </c>
      <c r="U108" s="445"/>
      <c r="V108" s="445"/>
      <c r="W108" s="376"/>
      <c r="X108" s="365"/>
      <c r="Y108" s="385"/>
      <c r="Z108" s="385"/>
      <c r="AA108" s="385"/>
      <c r="AB108" s="385"/>
      <c r="AC108" s="385"/>
      <c r="AD108" s="385"/>
      <c r="AE108" s="385"/>
      <c r="AF108" s="385"/>
      <c r="AG108" s="385"/>
      <c r="AH108" s="385"/>
      <c r="AI108" s="385"/>
    </row>
    <row r="109" spans="1:35" s="386" customFormat="1" ht="176.25" customHeight="1">
      <c r="A109" s="382">
        <v>18</v>
      </c>
      <c r="B109" s="505" t="s">
        <v>191</v>
      </c>
      <c r="C109" s="360" t="s">
        <v>194</v>
      </c>
      <c r="D109" s="360" t="s">
        <v>93</v>
      </c>
      <c r="E109" s="371" t="s">
        <v>104</v>
      </c>
      <c r="F109" s="383">
        <v>7566884</v>
      </c>
      <c r="G109" s="375">
        <v>312</v>
      </c>
      <c r="H109" s="375"/>
      <c r="I109" s="375" t="s">
        <v>124</v>
      </c>
      <c r="J109" s="361" t="s">
        <v>280</v>
      </c>
      <c r="K109" s="375">
        <v>802.656</v>
      </c>
      <c r="L109" s="375">
        <v>802.656</v>
      </c>
      <c r="M109" s="384">
        <v>735</v>
      </c>
      <c r="N109" s="375">
        <v>0</v>
      </c>
      <c r="O109" s="375">
        <v>100</v>
      </c>
      <c r="P109" s="376"/>
      <c r="Q109" s="375">
        <v>735</v>
      </c>
      <c r="R109" s="376"/>
      <c r="S109" s="376"/>
      <c r="T109" s="381">
        <v>700</v>
      </c>
      <c r="U109" s="445"/>
      <c r="V109" s="445"/>
      <c r="W109" s="376"/>
      <c r="X109" s="365"/>
      <c r="Y109" s="385"/>
      <c r="Z109" s="385"/>
      <c r="AA109" s="385"/>
      <c r="AB109" s="385"/>
      <c r="AC109" s="385"/>
      <c r="AD109" s="385"/>
      <c r="AE109" s="385"/>
      <c r="AF109" s="385"/>
      <c r="AG109" s="385"/>
      <c r="AH109" s="385"/>
      <c r="AI109" s="385"/>
    </row>
    <row r="110" spans="1:35" s="386" customFormat="1" ht="171.75" customHeight="1">
      <c r="A110" s="382">
        <v>19</v>
      </c>
      <c r="B110" s="505" t="s">
        <v>192</v>
      </c>
      <c r="C110" s="360" t="s">
        <v>194</v>
      </c>
      <c r="D110" s="360" t="s">
        <v>93</v>
      </c>
      <c r="E110" s="375" t="s">
        <v>104</v>
      </c>
      <c r="F110" s="383">
        <v>7566871</v>
      </c>
      <c r="G110" s="375">
        <v>312</v>
      </c>
      <c r="H110" s="375"/>
      <c r="I110" s="375" t="s">
        <v>124</v>
      </c>
      <c r="J110" s="361" t="s">
        <v>281</v>
      </c>
      <c r="K110" s="375">
        <v>442.466</v>
      </c>
      <c r="L110" s="375">
        <v>442.466</v>
      </c>
      <c r="M110" s="384">
        <v>406</v>
      </c>
      <c r="N110" s="375">
        <v>0</v>
      </c>
      <c r="O110" s="375">
        <v>100</v>
      </c>
      <c r="P110" s="376"/>
      <c r="Q110" s="375">
        <v>406</v>
      </c>
      <c r="R110" s="376"/>
      <c r="S110" s="376"/>
      <c r="T110" s="381">
        <v>390</v>
      </c>
      <c r="U110" s="445"/>
      <c r="V110" s="445"/>
      <c r="W110" s="376"/>
      <c r="X110" s="365"/>
      <c r="Y110" s="385"/>
      <c r="Z110" s="385"/>
      <c r="AA110" s="385"/>
      <c r="AB110" s="385"/>
      <c r="AC110" s="385"/>
      <c r="AD110" s="385"/>
      <c r="AE110" s="385"/>
      <c r="AF110" s="385"/>
      <c r="AG110" s="385"/>
      <c r="AH110" s="385"/>
      <c r="AI110" s="385"/>
    </row>
    <row r="111" spans="1:35" s="386" customFormat="1" ht="96" customHeight="1">
      <c r="A111" s="382">
        <v>20</v>
      </c>
      <c r="B111" s="505" t="s">
        <v>197</v>
      </c>
      <c r="C111" s="360" t="s">
        <v>196</v>
      </c>
      <c r="D111" s="360" t="s">
        <v>93</v>
      </c>
      <c r="E111" s="375" t="s">
        <v>104</v>
      </c>
      <c r="F111" s="383">
        <v>7566890</v>
      </c>
      <c r="G111" s="375">
        <v>312</v>
      </c>
      <c r="H111" s="375"/>
      <c r="I111" s="375" t="s">
        <v>124</v>
      </c>
      <c r="J111" s="361" t="s">
        <v>231</v>
      </c>
      <c r="K111" s="375">
        <f>L111</f>
        <v>886.294</v>
      </c>
      <c r="L111" s="375">
        <v>886.294</v>
      </c>
      <c r="M111" s="384">
        <v>880</v>
      </c>
      <c r="N111" s="375">
        <v>0</v>
      </c>
      <c r="O111" s="375">
        <v>100</v>
      </c>
      <c r="P111" s="376"/>
      <c r="Q111" s="375">
        <v>844</v>
      </c>
      <c r="R111" s="376"/>
      <c r="S111" s="376"/>
      <c r="T111" s="381">
        <v>755</v>
      </c>
      <c r="U111" s="445"/>
      <c r="V111" s="445"/>
      <c r="W111" s="376"/>
      <c r="X111" s="365"/>
      <c r="Y111" s="385"/>
      <c r="Z111" s="385"/>
      <c r="AA111" s="385"/>
      <c r="AB111" s="385"/>
      <c r="AC111" s="385"/>
      <c r="AD111" s="385"/>
      <c r="AE111" s="385"/>
      <c r="AF111" s="385"/>
      <c r="AG111" s="385"/>
      <c r="AH111" s="385"/>
      <c r="AI111" s="385"/>
    </row>
    <row r="112" spans="1:35" s="386" customFormat="1" ht="177.75" customHeight="1">
      <c r="A112" s="382">
        <v>21</v>
      </c>
      <c r="B112" s="505" t="s">
        <v>193</v>
      </c>
      <c r="C112" s="360" t="s">
        <v>196</v>
      </c>
      <c r="D112" s="360" t="s">
        <v>93</v>
      </c>
      <c r="E112" s="375" t="s">
        <v>104</v>
      </c>
      <c r="F112" s="383">
        <v>7566888</v>
      </c>
      <c r="G112" s="375">
        <v>312</v>
      </c>
      <c r="H112" s="375"/>
      <c r="I112" s="375" t="s">
        <v>124</v>
      </c>
      <c r="J112" s="361" t="s">
        <v>282</v>
      </c>
      <c r="K112" s="375">
        <v>456.701</v>
      </c>
      <c r="L112" s="375">
        <v>456.701</v>
      </c>
      <c r="M112" s="384">
        <v>424.5</v>
      </c>
      <c r="N112" s="375">
        <v>0</v>
      </c>
      <c r="O112" s="375">
        <v>100</v>
      </c>
      <c r="P112" s="376"/>
      <c r="Q112" s="375">
        <v>425</v>
      </c>
      <c r="R112" s="376"/>
      <c r="S112" s="376"/>
      <c r="T112" s="381">
        <f>425-86-8</f>
        <v>331</v>
      </c>
      <c r="U112" s="445"/>
      <c r="V112" s="445"/>
      <c r="W112" s="376"/>
      <c r="X112" s="365"/>
      <c r="Y112" s="385"/>
      <c r="Z112" s="385"/>
      <c r="AA112" s="385"/>
      <c r="AB112" s="385"/>
      <c r="AC112" s="385"/>
      <c r="AD112" s="385"/>
      <c r="AE112" s="385"/>
      <c r="AF112" s="385"/>
      <c r="AG112" s="385"/>
      <c r="AH112" s="385"/>
      <c r="AI112" s="385"/>
    </row>
    <row r="113" spans="1:35" s="44" customFormat="1" ht="9.75" customHeight="1" hidden="1">
      <c r="A113" s="168"/>
      <c r="B113" s="297"/>
      <c r="C113" s="36"/>
      <c r="D113" s="36"/>
      <c r="E113" s="41"/>
      <c r="F113" s="54"/>
      <c r="G113" s="41"/>
      <c r="H113" s="41"/>
      <c r="I113" s="41"/>
      <c r="J113" s="329"/>
      <c r="K113" s="41"/>
      <c r="L113" s="41"/>
      <c r="M113" s="292"/>
      <c r="N113" s="41"/>
      <c r="O113" s="41"/>
      <c r="P113" s="42"/>
      <c r="Q113" s="42"/>
      <c r="R113" s="42"/>
      <c r="S113" s="42"/>
      <c r="T113" s="172"/>
      <c r="U113" s="172"/>
      <c r="V113" s="172"/>
      <c r="W113" s="42"/>
      <c r="X113" s="30"/>
      <c r="Y113" s="43"/>
      <c r="Z113" s="43"/>
      <c r="AA113" s="43"/>
      <c r="AB113" s="43"/>
      <c r="AC113" s="43"/>
      <c r="AD113" s="43"/>
      <c r="AE113" s="43"/>
      <c r="AF113" s="43"/>
      <c r="AG113" s="43"/>
      <c r="AH113" s="43"/>
      <c r="AI113" s="43"/>
    </row>
    <row r="114" spans="1:35" s="44" customFormat="1" ht="9.75" customHeight="1" hidden="1">
      <c r="A114" s="72"/>
      <c r="B114" s="153"/>
      <c r="C114" s="47"/>
      <c r="D114" s="47"/>
      <c r="E114" s="42"/>
      <c r="F114" s="119"/>
      <c r="G114" s="42"/>
      <c r="H114" s="42"/>
      <c r="I114" s="42"/>
      <c r="J114" s="328"/>
      <c r="K114" s="42"/>
      <c r="L114" s="42"/>
      <c r="M114" s="47"/>
      <c r="N114" s="42"/>
      <c r="O114" s="42"/>
      <c r="P114" s="42"/>
      <c r="Q114" s="42"/>
      <c r="R114" s="42"/>
      <c r="S114" s="42"/>
      <c r="T114" s="172"/>
      <c r="U114" s="172"/>
      <c r="V114" s="172"/>
      <c r="W114" s="42"/>
      <c r="X114" s="30"/>
      <c r="Y114" s="43"/>
      <c r="Z114" s="43"/>
      <c r="AA114" s="43"/>
      <c r="AB114" s="43"/>
      <c r="AC114" s="43"/>
      <c r="AD114" s="43"/>
      <c r="AE114" s="43"/>
      <c r="AF114" s="43"/>
      <c r="AG114" s="43"/>
      <c r="AH114" s="43"/>
      <c r="AI114" s="43"/>
    </row>
    <row r="115" spans="1:35" s="44" customFormat="1" ht="15.75" hidden="1">
      <c r="A115" s="168"/>
      <c r="B115" s="155"/>
      <c r="C115" s="36"/>
      <c r="D115" s="36"/>
      <c r="E115" s="36"/>
      <c r="F115" s="54"/>
      <c r="G115" s="41"/>
      <c r="H115" s="41"/>
      <c r="I115" s="41"/>
      <c r="J115" s="40"/>
      <c r="K115" s="41"/>
      <c r="L115" s="41"/>
      <c r="M115" s="36"/>
      <c r="N115" s="41"/>
      <c r="O115" s="41"/>
      <c r="P115" s="42"/>
      <c r="Q115" s="42"/>
      <c r="R115" s="42"/>
      <c r="S115" s="42"/>
      <c r="T115" s="172"/>
      <c r="U115" s="172"/>
      <c r="V115" s="172"/>
      <c r="W115" s="42"/>
      <c r="X115" s="30"/>
      <c r="Y115" s="43"/>
      <c r="Z115" s="43"/>
      <c r="AA115" s="43"/>
      <c r="AB115" s="43"/>
      <c r="AC115" s="43"/>
      <c r="AD115" s="43"/>
      <c r="AE115" s="43"/>
      <c r="AF115" s="43"/>
      <c r="AG115" s="43"/>
      <c r="AH115" s="43"/>
      <c r="AI115" s="43"/>
    </row>
    <row r="116" spans="1:35" s="33" customFormat="1" ht="15.75">
      <c r="A116" s="46" t="s">
        <v>65</v>
      </c>
      <c r="B116" s="45" t="s">
        <v>66</v>
      </c>
      <c r="C116" s="50"/>
      <c r="D116" s="50"/>
      <c r="E116" s="50"/>
      <c r="F116" s="49"/>
      <c r="G116" s="50"/>
      <c r="H116" s="50"/>
      <c r="I116" s="50"/>
      <c r="J116" s="51"/>
      <c r="K116" s="42">
        <f aca="true" t="shared" si="30" ref="K116:Q116">K117+K120</f>
        <v>0</v>
      </c>
      <c r="L116" s="42">
        <f t="shared" si="30"/>
        <v>0</v>
      </c>
      <c r="M116" s="42">
        <f t="shared" si="30"/>
        <v>0</v>
      </c>
      <c r="N116" s="42">
        <f>N117+N120</f>
        <v>0</v>
      </c>
      <c r="O116" s="42">
        <f t="shared" si="30"/>
        <v>0</v>
      </c>
      <c r="P116" s="42">
        <f t="shared" si="30"/>
        <v>0</v>
      </c>
      <c r="Q116" s="42">
        <f t="shared" si="30"/>
        <v>125</v>
      </c>
      <c r="R116" s="42"/>
      <c r="S116" s="42"/>
      <c r="T116" s="172">
        <f>T117+T120</f>
        <v>107</v>
      </c>
      <c r="U116" s="172"/>
      <c r="V116" s="172"/>
      <c r="W116" s="42"/>
      <c r="X116" s="30"/>
      <c r="Y116" s="32"/>
      <c r="Z116" s="32"/>
      <c r="AA116" s="32"/>
      <c r="AB116" s="32"/>
      <c r="AC116" s="32"/>
      <c r="AD116" s="32"/>
      <c r="AE116" s="32"/>
      <c r="AF116" s="32"/>
      <c r="AG116" s="32"/>
      <c r="AH116" s="32"/>
      <c r="AI116" s="32"/>
    </row>
    <row r="117" spans="1:35" s="33" customFormat="1" ht="15.75">
      <c r="A117" s="46"/>
      <c r="B117" s="45" t="s">
        <v>90</v>
      </c>
      <c r="C117" s="50"/>
      <c r="D117" s="50"/>
      <c r="E117" s="50"/>
      <c r="F117" s="49"/>
      <c r="G117" s="50"/>
      <c r="H117" s="50"/>
      <c r="I117" s="50"/>
      <c r="J117" s="51"/>
      <c r="K117" s="42">
        <f aca="true" t="shared" si="31" ref="K117:P117">K118</f>
        <v>0</v>
      </c>
      <c r="L117" s="42">
        <f t="shared" si="31"/>
        <v>0</v>
      </c>
      <c r="M117" s="42">
        <f t="shared" si="31"/>
        <v>0</v>
      </c>
      <c r="N117" s="42">
        <f t="shared" si="31"/>
        <v>0</v>
      </c>
      <c r="O117" s="42">
        <f t="shared" si="31"/>
        <v>0</v>
      </c>
      <c r="P117" s="42">
        <f t="shared" si="31"/>
        <v>0</v>
      </c>
      <c r="Q117" s="42">
        <f>Q119</f>
        <v>125</v>
      </c>
      <c r="R117" s="42"/>
      <c r="S117" s="42"/>
      <c r="T117" s="172">
        <f>T119</f>
        <v>107</v>
      </c>
      <c r="U117" s="172"/>
      <c r="V117" s="172"/>
      <c r="W117" s="42"/>
      <c r="X117" s="30"/>
      <c r="Y117" s="32"/>
      <c r="Z117" s="32"/>
      <c r="AA117" s="32"/>
      <c r="AB117" s="32"/>
      <c r="AC117" s="32"/>
      <c r="AD117" s="32"/>
      <c r="AE117" s="32"/>
      <c r="AF117" s="32"/>
      <c r="AG117" s="32"/>
      <c r="AH117" s="32"/>
      <c r="AI117" s="32"/>
    </row>
    <row r="118" spans="1:24" s="32" customFormat="1" ht="18.75" customHeight="1" hidden="1">
      <c r="A118" s="36">
        <v>8</v>
      </c>
      <c r="B118" s="148"/>
      <c r="C118" s="39"/>
      <c r="D118" s="36"/>
      <c r="E118" s="40"/>
      <c r="F118" s="38"/>
      <c r="G118" s="36"/>
      <c r="H118" s="36"/>
      <c r="I118" s="70"/>
      <c r="J118" s="40"/>
      <c r="K118" s="41"/>
      <c r="L118" s="41"/>
      <c r="M118" s="36"/>
      <c r="N118" s="41"/>
      <c r="O118" s="41"/>
      <c r="P118" s="42"/>
      <c r="Q118" s="42"/>
      <c r="R118" s="42"/>
      <c r="S118" s="42"/>
      <c r="T118" s="172"/>
      <c r="U118" s="172"/>
      <c r="V118" s="172"/>
      <c r="W118" s="42"/>
      <c r="X118" s="30"/>
    </row>
    <row r="119" spans="1:24" s="366" customFormat="1" ht="90.75" customHeight="1">
      <c r="A119" s="347">
        <v>22</v>
      </c>
      <c r="B119" s="387" t="s">
        <v>162</v>
      </c>
      <c r="C119" s="356" t="s">
        <v>97</v>
      </c>
      <c r="D119" s="356" t="s">
        <v>93</v>
      </c>
      <c r="E119" s="356" t="s">
        <v>104</v>
      </c>
      <c r="F119" s="359">
        <v>7350488</v>
      </c>
      <c r="G119" s="356">
        <v>262</v>
      </c>
      <c r="H119" s="356"/>
      <c r="I119" s="356" t="s">
        <v>228</v>
      </c>
      <c r="J119" s="358" t="s">
        <v>338</v>
      </c>
      <c r="K119" s="362">
        <v>36417</v>
      </c>
      <c r="L119" s="362">
        <v>36417</v>
      </c>
      <c r="M119" s="362">
        <v>1679</v>
      </c>
      <c r="N119" s="363">
        <v>1432</v>
      </c>
      <c r="O119" s="362"/>
      <c r="P119" s="364"/>
      <c r="Q119" s="362">
        <v>125</v>
      </c>
      <c r="R119" s="364"/>
      <c r="S119" s="364"/>
      <c r="T119" s="352">
        <v>107</v>
      </c>
      <c r="U119" s="442"/>
      <c r="V119" s="442"/>
      <c r="W119" s="347"/>
      <c r="X119" s="365"/>
    </row>
    <row r="120" spans="1:35" s="33" customFormat="1" ht="15.75">
      <c r="A120" s="46"/>
      <c r="B120" s="45" t="s">
        <v>77</v>
      </c>
      <c r="C120" s="50"/>
      <c r="D120" s="50"/>
      <c r="E120" s="50"/>
      <c r="F120" s="49"/>
      <c r="G120" s="50"/>
      <c r="H120" s="50"/>
      <c r="I120" s="50"/>
      <c r="J120" s="51"/>
      <c r="K120" s="42">
        <f>K121</f>
        <v>0</v>
      </c>
      <c r="L120" s="42">
        <f>L121</f>
        <v>0</v>
      </c>
      <c r="M120" s="42">
        <f>M121</f>
        <v>0</v>
      </c>
      <c r="N120" s="42">
        <f>N121</f>
        <v>0</v>
      </c>
      <c r="O120" s="42">
        <f>O121</f>
        <v>0</v>
      </c>
      <c r="P120" s="42"/>
      <c r="Q120" s="42"/>
      <c r="R120" s="42"/>
      <c r="S120" s="42"/>
      <c r="T120" s="172"/>
      <c r="U120" s="172"/>
      <c r="V120" s="172"/>
      <c r="W120" s="42"/>
      <c r="X120" s="30"/>
      <c r="Y120" s="32"/>
      <c r="Z120" s="32"/>
      <c r="AA120" s="32"/>
      <c r="AB120" s="32"/>
      <c r="AC120" s="32"/>
      <c r="AD120" s="32"/>
      <c r="AE120" s="32"/>
      <c r="AF120" s="32"/>
      <c r="AG120" s="32"/>
      <c r="AH120" s="32"/>
      <c r="AI120" s="32"/>
    </row>
    <row r="121" spans="1:35" s="33" customFormat="1" ht="0.75" customHeight="1" hidden="1">
      <c r="A121" s="46"/>
      <c r="B121" s="148"/>
      <c r="C121" s="39"/>
      <c r="D121" s="36"/>
      <c r="E121" s="40"/>
      <c r="F121" s="38"/>
      <c r="G121" s="36"/>
      <c r="H121" s="36"/>
      <c r="I121" s="70"/>
      <c r="J121" s="40"/>
      <c r="K121" s="41"/>
      <c r="L121" s="41"/>
      <c r="M121" s="36"/>
      <c r="N121" s="41"/>
      <c r="O121" s="41"/>
      <c r="P121" s="42"/>
      <c r="Q121" s="42"/>
      <c r="R121" s="42"/>
      <c r="S121" s="42"/>
      <c r="T121" s="172"/>
      <c r="U121" s="172"/>
      <c r="V121" s="172"/>
      <c r="W121" s="42"/>
      <c r="X121" s="30"/>
      <c r="Y121" s="32"/>
      <c r="Z121" s="32"/>
      <c r="AA121" s="32"/>
      <c r="AB121" s="32"/>
      <c r="AC121" s="32"/>
      <c r="AD121" s="32"/>
      <c r="AE121" s="32"/>
      <c r="AF121" s="32"/>
      <c r="AG121" s="32"/>
      <c r="AH121" s="32"/>
      <c r="AI121" s="32"/>
    </row>
    <row r="122" spans="1:35" s="33" customFormat="1" ht="21" customHeight="1">
      <c r="A122" s="46" t="s">
        <v>67</v>
      </c>
      <c r="B122" s="45" t="s">
        <v>78</v>
      </c>
      <c r="C122" s="50"/>
      <c r="D122" s="50"/>
      <c r="E122" s="50"/>
      <c r="F122" s="49"/>
      <c r="G122" s="50"/>
      <c r="H122" s="50"/>
      <c r="I122" s="50"/>
      <c r="J122" s="51"/>
      <c r="K122" s="42">
        <f aca="true" t="shared" si="32" ref="K122:Q122">K123+K126</f>
        <v>1973.398</v>
      </c>
      <c r="L122" s="42">
        <f t="shared" si="32"/>
        <v>1973.398</v>
      </c>
      <c r="M122" s="42">
        <f t="shared" si="32"/>
        <v>1888</v>
      </c>
      <c r="N122" s="42">
        <f>N123+N126</f>
        <v>1163</v>
      </c>
      <c r="O122" s="42">
        <f t="shared" si="32"/>
        <v>725</v>
      </c>
      <c r="P122" s="42">
        <f t="shared" si="32"/>
        <v>0</v>
      </c>
      <c r="Q122" s="42">
        <f t="shared" si="32"/>
        <v>552</v>
      </c>
      <c r="R122" s="75"/>
      <c r="S122" s="75"/>
      <c r="T122" s="172">
        <f>T123+T126</f>
        <v>552</v>
      </c>
      <c r="U122" s="76"/>
      <c r="V122" s="76"/>
      <c r="W122" s="75"/>
      <c r="X122" s="30"/>
      <c r="Y122" s="32"/>
      <c r="Z122" s="32"/>
      <c r="AA122" s="32"/>
      <c r="AB122" s="32"/>
      <c r="AC122" s="32"/>
      <c r="AD122" s="32"/>
      <c r="AE122" s="32"/>
      <c r="AF122" s="32"/>
      <c r="AG122" s="32"/>
      <c r="AH122" s="32"/>
      <c r="AI122" s="32"/>
    </row>
    <row r="123" spans="1:35" s="33" customFormat="1" ht="15.75">
      <c r="A123" s="46"/>
      <c r="B123" s="45" t="s">
        <v>80</v>
      </c>
      <c r="C123" s="50"/>
      <c r="D123" s="50"/>
      <c r="E123" s="50"/>
      <c r="F123" s="49"/>
      <c r="G123" s="50"/>
      <c r="H123" s="50"/>
      <c r="I123" s="50"/>
      <c r="J123" s="51"/>
      <c r="K123" s="42">
        <f aca="true" t="shared" si="33" ref="K123:Q123">SUM(K124:K125)</f>
        <v>1973.398</v>
      </c>
      <c r="L123" s="42">
        <f t="shared" si="33"/>
        <v>1973.398</v>
      </c>
      <c r="M123" s="42">
        <f t="shared" si="33"/>
        <v>1888</v>
      </c>
      <c r="N123" s="42">
        <f t="shared" si="33"/>
        <v>1163</v>
      </c>
      <c r="O123" s="42">
        <f t="shared" si="33"/>
        <v>725</v>
      </c>
      <c r="P123" s="42">
        <f t="shared" si="33"/>
        <v>0</v>
      </c>
      <c r="Q123" s="42">
        <f t="shared" si="33"/>
        <v>552</v>
      </c>
      <c r="R123" s="75"/>
      <c r="S123" s="75"/>
      <c r="T123" s="172">
        <f>SUM(T124:T125)</f>
        <v>552</v>
      </c>
      <c r="U123" s="76"/>
      <c r="V123" s="76"/>
      <c r="W123" s="75"/>
      <c r="X123" s="30"/>
      <c r="Y123" s="32"/>
      <c r="Z123" s="32"/>
      <c r="AA123" s="32"/>
      <c r="AB123" s="32"/>
      <c r="AC123" s="32"/>
      <c r="AD123" s="32"/>
      <c r="AE123" s="32"/>
      <c r="AF123" s="32"/>
      <c r="AG123" s="32"/>
      <c r="AH123" s="32"/>
      <c r="AI123" s="32"/>
    </row>
    <row r="124" spans="1:35" s="33" customFormat="1" ht="15.75" hidden="1">
      <c r="A124" s="34"/>
      <c r="B124" s="35"/>
      <c r="C124" s="39"/>
      <c r="D124" s="36"/>
      <c r="E124" s="40"/>
      <c r="F124" s="38"/>
      <c r="G124" s="298"/>
      <c r="H124" s="36"/>
      <c r="I124" s="70"/>
      <c r="J124" s="40"/>
      <c r="K124" s="41"/>
      <c r="L124" s="41"/>
      <c r="M124" s="41"/>
      <c r="N124" s="41"/>
      <c r="O124" s="41"/>
      <c r="P124" s="75"/>
      <c r="Q124" s="150"/>
      <c r="R124" s="75"/>
      <c r="S124" s="75"/>
      <c r="T124" s="447"/>
      <c r="U124" s="76"/>
      <c r="V124" s="76"/>
      <c r="W124" s="168"/>
      <c r="X124" s="30"/>
      <c r="Y124" s="32"/>
      <c r="Z124" s="32"/>
      <c r="AA124" s="32"/>
      <c r="AB124" s="32"/>
      <c r="AC124" s="32"/>
      <c r="AD124" s="32"/>
      <c r="AE124" s="32"/>
      <c r="AF124" s="32"/>
      <c r="AG124" s="32"/>
      <c r="AH124" s="32"/>
      <c r="AI124" s="32"/>
    </row>
    <row r="125" spans="1:35" s="367" customFormat="1" ht="68.25" customHeight="1">
      <c r="A125" s="347">
        <v>23</v>
      </c>
      <c r="B125" s="387" t="s">
        <v>172</v>
      </c>
      <c r="C125" s="356" t="s">
        <v>173</v>
      </c>
      <c r="D125" s="357" t="s">
        <v>93</v>
      </c>
      <c r="E125" s="358" t="s">
        <v>174</v>
      </c>
      <c r="F125" s="359">
        <v>7004686</v>
      </c>
      <c r="G125" s="389" t="s">
        <v>170</v>
      </c>
      <c r="H125" s="357"/>
      <c r="I125" s="360" t="s">
        <v>124</v>
      </c>
      <c r="J125" s="358" t="s">
        <v>175</v>
      </c>
      <c r="K125" s="362">
        <v>1973.398</v>
      </c>
      <c r="L125" s="362">
        <v>1973.398</v>
      </c>
      <c r="M125" s="362">
        <v>1888</v>
      </c>
      <c r="N125" s="362">
        <v>1163</v>
      </c>
      <c r="O125" s="362">
        <v>725</v>
      </c>
      <c r="P125" s="390"/>
      <c r="Q125" s="388">
        <v>552</v>
      </c>
      <c r="R125" s="390"/>
      <c r="S125" s="390"/>
      <c r="T125" s="448">
        <v>552</v>
      </c>
      <c r="U125" s="449"/>
      <c r="V125" s="449"/>
      <c r="W125" s="390"/>
      <c r="X125" s="365"/>
      <c r="Y125" s="366"/>
      <c r="Z125" s="366"/>
      <c r="AA125" s="366"/>
      <c r="AB125" s="366"/>
      <c r="AC125" s="366"/>
      <c r="AD125" s="366"/>
      <c r="AE125" s="366"/>
      <c r="AF125" s="366"/>
      <c r="AG125" s="366"/>
      <c r="AH125" s="366"/>
      <c r="AI125" s="366"/>
    </row>
    <row r="126" spans="1:35" s="33" customFormat="1" ht="15.75">
      <c r="A126" s="46"/>
      <c r="B126" s="45" t="s">
        <v>77</v>
      </c>
      <c r="C126" s="50"/>
      <c r="D126" s="50"/>
      <c r="E126" s="50"/>
      <c r="F126" s="49"/>
      <c r="G126" s="50"/>
      <c r="H126" s="50"/>
      <c r="I126" s="50"/>
      <c r="J126" s="51"/>
      <c r="K126" s="42">
        <f>SUM(K127:K128)</f>
        <v>0</v>
      </c>
      <c r="L126" s="42">
        <f>SUM(L127:L128)</f>
        <v>0</v>
      </c>
      <c r="M126" s="42">
        <f>SUM(M127:M128)</f>
        <v>0</v>
      </c>
      <c r="N126" s="42">
        <f>SUM(N127:N128)</f>
        <v>0</v>
      </c>
      <c r="O126" s="42">
        <f>SUM(O127:O128)</f>
        <v>0</v>
      </c>
      <c r="P126" s="75"/>
      <c r="Q126" s="75"/>
      <c r="R126" s="75"/>
      <c r="S126" s="75"/>
      <c r="T126" s="76"/>
      <c r="U126" s="76"/>
      <c r="V126" s="76"/>
      <c r="W126" s="75"/>
      <c r="X126" s="30"/>
      <c r="Y126" s="32"/>
      <c r="Z126" s="32"/>
      <c r="AA126" s="32"/>
      <c r="AB126" s="32"/>
      <c r="AC126" s="32"/>
      <c r="AD126" s="32"/>
      <c r="AE126" s="32"/>
      <c r="AF126" s="32"/>
      <c r="AG126" s="32"/>
      <c r="AH126" s="32"/>
      <c r="AI126" s="32"/>
    </row>
    <row r="127" spans="1:35" s="33" customFormat="1" ht="27.75" customHeight="1" hidden="1">
      <c r="A127" s="34"/>
      <c r="B127" s="35"/>
      <c r="C127" s="39"/>
      <c r="D127" s="36"/>
      <c r="E127" s="40"/>
      <c r="F127" s="38"/>
      <c r="G127" s="212"/>
      <c r="H127" s="36"/>
      <c r="I127" s="70"/>
      <c r="J127" s="40"/>
      <c r="K127" s="41"/>
      <c r="L127" s="41"/>
      <c r="M127" s="36"/>
      <c r="N127" s="41"/>
      <c r="O127" s="41"/>
      <c r="P127" s="75"/>
      <c r="Q127" s="75"/>
      <c r="R127" s="75"/>
      <c r="S127" s="75"/>
      <c r="T127" s="76"/>
      <c r="U127" s="76"/>
      <c r="V127" s="76"/>
      <c r="W127" s="75"/>
      <c r="X127" s="30"/>
      <c r="Y127" s="32"/>
      <c r="Z127" s="32"/>
      <c r="AA127" s="32"/>
      <c r="AB127" s="32"/>
      <c r="AC127" s="32"/>
      <c r="AD127" s="32"/>
      <c r="AE127" s="32"/>
      <c r="AF127" s="32"/>
      <c r="AG127" s="32"/>
      <c r="AH127" s="32"/>
      <c r="AI127" s="32"/>
    </row>
    <row r="128" spans="1:35" s="44" customFormat="1" ht="30" customHeight="1" hidden="1">
      <c r="A128" s="34"/>
      <c r="B128" s="35"/>
      <c r="C128" s="39"/>
      <c r="D128" s="36"/>
      <c r="E128" s="40"/>
      <c r="F128" s="38"/>
      <c r="G128" s="212"/>
      <c r="H128" s="36"/>
      <c r="I128" s="70"/>
      <c r="J128" s="40"/>
      <c r="K128" s="41"/>
      <c r="L128" s="41"/>
      <c r="M128" s="36"/>
      <c r="N128" s="41"/>
      <c r="O128" s="41"/>
      <c r="P128" s="150"/>
      <c r="Q128" s="150"/>
      <c r="R128" s="150"/>
      <c r="S128" s="150"/>
      <c r="T128" s="447"/>
      <c r="U128" s="447"/>
      <c r="V128" s="447"/>
      <c r="W128" s="150"/>
      <c r="X128" s="30"/>
      <c r="Y128" s="43"/>
      <c r="Z128" s="43"/>
      <c r="AA128" s="43"/>
      <c r="AB128" s="43"/>
      <c r="AC128" s="43"/>
      <c r="AD128" s="43"/>
      <c r="AE128" s="43"/>
      <c r="AF128" s="43"/>
      <c r="AG128" s="43"/>
      <c r="AH128" s="43"/>
      <c r="AI128" s="43"/>
    </row>
    <row r="129" spans="1:35" s="44" customFormat="1" ht="15.75">
      <c r="A129" s="46" t="s">
        <v>69</v>
      </c>
      <c r="B129" s="45" t="s">
        <v>79</v>
      </c>
      <c r="C129" s="39"/>
      <c r="D129" s="36"/>
      <c r="E129" s="40"/>
      <c r="F129" s="38"/>
      <c r="G129" s="36"/>
      <c r="H129" s="39"/>
      <c r="I129" s="70"/>
      <c r="J129" s="40"/>
      <c r="K129" s="42">
        <f aca="true" t="shared" si="34" ref="K129:P129">K130+K133</f>
        <v>0</v>
      </c>
      <c r="L129" s="42">
        <f t="shared" si="34"/>
        <v>0</v>
      </c>
      <c r="M129" s="47">
        <f t="shared" si="34"/>
        <v>0</v>
      </c>
      <c r="N129" s="42">
        <f>N130+N133</f>
        <v>0</v>
      </c>
      <c r="O129" s="42">
        <f t="shared" si="34"/>
        <v>0</v>
      </c>
      <c r="P129" s="42">
        <f t="shared" si="34"/>
        <v>0</v>
      </c>
      <c r="Q129" s="42"/>
      <c r="R129" s="42"/>
      <c r="S129" s="42"/>
      <c r="T129" s="172"/>
      <c r="U129" s="172"/>
      <c r="V129" s="172"/>
      <c r="W129" s="42"/>
      <c r="X129" s="30"/>
      <c r="Y129" s="43"/>
      <c r="Z129" s="43"/>
      <c r="AA129" s="43"/>
      <c r="AB129" s="43"/>
      <c r="AC129" s="43"/>
      <c r="AD129" s="43"/>
      <c r="AE129" s="43"/>
      <c r="AF129" s="43"/>
      <c r="AG129" s="43"/>
      <c r="AH129" s="43"/>
      <c r="AI129" s="43"/>
    </row>
    <row r="130" spans="1:35" s="44" customFormat="1" ht="15.75">
      <c r="A130" s="34"/>
      <c r="B130" s="45" t="s">
        <v>80</v>
      </c>
      <c r="C130" s="39"/>
      <c r="D130" s="36"/>
      <c r="E130" s="40"/>
      <c r="F130" s="38"/>
      <c r="G130" s="36"/>
      <c r="H130" s="39"/>
      <c r="I130" s="70"/>
      <c r="J130" s="40"/>
      <c r="K130" s="42">
        <f aca="true" t="shared" si="35" ref="K130:P130">SUM(K131:K132)</f>
        <v>0</v>
      </c>
      <c r="L130" s="42">
        <f t="shared" si="35"/>
        <v>0</v>
      </c>
      <c r="M130" s="47">
        <f t="shared" si="35"/>
        <v>0</v>
      </c>
      <c r="N130" s="42">
        <f>SUM(N131:N132)</f>
        <v>0</v>
      </c>
      <c r="O130" s="42">
        <f t="shared" si="35"/>
        <v>0</v>
      </c>
      <c r="P130" s="42">
        <f t="shared" si="35"/>
        <v>0</v>
      </c>
      <c r="Q130" s="42"/>
      <c r="R130" s="42"/>
      <c r="S130" s="42"/>
      <c r="T130" s="172"/>
      <c r="U130" s="172"/>
      <c r="V130" s="172"/>
      <c r="W130" s="42"/>
      <c r="X130" s="30"/>
      <c r="Y130" s="43"/>
      <c r="Z130" s="43"/>
      <c r="AA130" s="43"/>
      <c r="AB130" s="43"/>
      <c r="AC130" s="43"/>
      <c r="AD130" s="43"/>
      <c r="AE130" s="43"/>
      <c r="AF130" s="43"/>
      <c r="AG130" s="43"/>
      <c r="AH130" s="43"/>
      <c r="AI130" s="43"/>
    </row>
    <row r="131" spans="1:35" s="44" customFormat="1" ht="15.75" hidden="1">
      <c r="A131" s="34"/>
      <c r="B131" s="156"/>
      <c r="C131" s="36"/>
      <c r="D131" s="36"/>
      <c r="E131" s="36"/>
      <c r="F131" s="54"/>
      <c r="G131" s="41"/>
      <c r="H131" s="41"/>
      <c r="I131" s="41"/>
      <c r="J131" s="40"/>
      <c r="K131" s="41"/>
      <c r="L131" s="41"/>
      <c r="M131" s="36"/>
      <c r="N131" s="41"/>
      <c r="O131" s="41"/>
      <c r="P131" s="42"/>
      <c r="Q131" s="42"/>
      <c r="R131" s="42"/>
      <c r="S131" s="42"/>
      <c r="T131" s="172"/>
      <c r="U131" s="172"/>
      <c r="V131" s="172"/>
      <c r="W131" s="42"/>
      <c r="X131" s="30"/>
      <c r="Y131" s="43"/>
      <c r="Z131" s="43"/>
      <c r="AA131" s="43"/>
      <c r="AB131" s="43"/>
      <c r="AC131" s="43"/>
      <c r="AD131" s="43"/>
      <c r="AE131" s="43"/>
      <c r="AF131" s="43"/>
      <c r="AG131" s="43"/>
      <c r="AH131" s="43"/>
      <c r="AI131" s="43"/>
    </row>
    <row r="132" spans="1:35" s="44" customFormat="1" ht="15.75" hidden="1">
      <c r="A132" s="34"/>
      <c r="B132" s="175"/>
      <c r="C132" s="39"/>
      <c r="D132" s="36"/>
      <c r="E132" s="40"/>
      <c r="F132" s="38"/>
      <c r="G132" s="36"/>
      <c r="H132" s="36"/>
      <c r="I132" s="70"/>
      <c r="J132" s="40"/>
      <c r="K132" s="41"/>
      <c r="L132" s="41"/>
      <c r="M132" s="36"/>
      <c r="N132" s="41"/>
      <c r="O132" s="41"/>
      <c r="P132" s="42"/>
      <c r="Q132" s="42"/>
      <c r="R132" s="42"/>
      <c r="S132" s="42"/>
      <c r="T132" s="172"/>
      <c r="U132" s="172"/>
      <c r="V132" s="172"/>
      <c r="W132" s="42"/>
      <c r="X132" s="30"/>
      <c r="Y132" s="43"/>
      <c r="Z132" s="43"/>
      <c r="AA132" s="43"/>
      <c r="AB132" s="43"/>
      <c r="AC132" s="43"/>
      <c r="AD132" s="43"/>
      <c r="AE132" s="43"/>
      <c r="AF132" s="43"/>
      <c r="AG132" s="43"/>
      <c r="AH132" s="43"/>
      <c r="AI132" s="43"/>
    </row>
    <row r="133" spans="1:35" s="79" customFormat="1" ht="15.75">
      <c r="A133" s="72"/>
      <c r="B133" s="45" t="s">
        <v>77</v>
      </c>
      <c r="C133" s="50"/>
      <c r="D133" s="50"/>
      <c r="E133" s="68"/>
      <c r="F133" s="118"/>
      <c r="G133" s="50"/>
      <c r="H133" s="45"/>
      <c r="I133" s="77"/>
      <c r="J133" s="330"/>
      <c r="K133" s="42">
        <f aca="true" t="shared" si="36" ref="K133:P133">K135+K134</f>
        <v>0</v>
      </c>
      <c r="L133" s="42">
        <f t="shared" si="36"/>
        <v>0</v>
      </c>
      <c r="M133" s="47">
        <f t="shared" si="36"/>
        <v>0</v>
      </c>
      <c r="N133" s="42">
        <f t="shared" si="36"/>
        <v>0</v>
      </c>
      <c r="O133" s="42">
        <f t="shared" si="36"/>
        <v>0</v>
      </c>
      <c r="P133" s="42">
        <f t="shared" si="36"/>
        <v>0</v>
      </c>
      <c r="Q133" s="42"/>
      <c r="R133" s="42"/>
      <c r="S133" s="42"/>
      <c r="T133" s="172"/>
      <c r="U133" s="172"/>
      <c r="V133" s="172"/>
      <c r="W133" s="42"/>
      <c r="X133" s="30"/>
      <c r="Y133" s="78"/>
      <c r="Z133" s="78"/>
      <c r="AA133" s="78"/>
      <c r="AB133" s="78"/>
      <c r="AC133" s="78"/>
      <c r="AD133" s="78"/>
      <c r="AE133" s="78"/>
      <c r="AF133" s="78"/>
      <c r="AG133" s="78"/>
      <c r="AH133" s="78"/>
      <c r="AI133" s="78"/>
    </row>
    <row r="134" spans="1:35" s="79" customFormat="1" ht="15.75" hidden="1">
      <c r="A134" s="34"/>
      <c r="B134" s="155"/>
      <c r="C134" s="39"/>
      <c r="D134" s="36"/>
      <c r="E134" s="40"/>
      <c r="F134" s="38"/>
      <c r="G134" s="36"/>
      <c r="H134" s="36"/>
      <c r="I134" s="70"/>
      <c r="J134" s="40"/>
      <c r="K134" s="41"/>
      <c r="L134" s="41"/>
      <c r="M134" s="36"/>
      <c r="N134" s="41"/>
      <c r="O134" s="41"/>
      <c r="P134" s="123"/>
      <c r="Q134" s="123"/>
      <c r="R134" s="123"/>
      <c r="S134" s="123"/>
      <c r="T134" s="450"/>
      <c r="U134" s="450"/>
      <c r="V134" s="450"/>
      <c r="W134" s="123"/>
      <c r="X134" s="30"/>
      <c r="Y134" s="78"/>
      <c r="Z134" s="78"/>
      <c r="AA134" s="78"/>
      <c r="AB134" s="78"/>
      <c r="AC134" s="78"/>
      <c r="AD134" s="78"/>
      <c r="AE134" s="78"/>
      <c r="AF134" s="78"/>
      <c r="AG134" s="78"/>
      <c r="AH134" s="78"/>
      <c r="AI134" s="78"/>
    </row>
    <row r="135" spans="1:35" s="79" customFormat="1" ht="15.75" hidden="1">
      <c r="A135" s="315"/>
      <c r="B135" s="155"/>
      <c r="C135" s="36"/>
      <c r="D135" s="36"/>
      <c r="E135" s="36"/>
      <c r="F135" s="54"/>
      <c r="G135" s="41"/>
      <c r="H135" s="41"/>
      <c r="I135" s="41"/>
      <c r="J135" s="40"/>
      <c r="K135" s="41"/>
      <c r="L135" s="41"/>
      <c r="M135" s="36"/>
      <c r="N135" s="41"/>
      <c r="O135" s="41"/>
      <c r="P135" s="124"/>
      <c r="Q135" s="124"/>
      <c r="R135" s="124"/>
      <c r="S135" s="124"/>
      <c r="T135" s="451"/>
      <c r="U135" s="451"/>
      <c r="V135" s="451"/>
      <c r="W135" s="124"/>
      <c r="X135" s="30"/>
      <c r="Y135" s="78"/>
      <c r="Z135" s="78"/>
      <c r="AA135" s="78"/>
      <c r="AB135" s="78"/>
      <c r="AC135" s="78"/>
      <c r="AD135" s="78"/>
      <c r="AE135" s="78"/>
      <c r="AF135" s="78"/>
      <c r="AG135" s="78"/>
      <c r="AH135" s="78"/>
      <c r="AI135" s="78"/>
    </row>
    <row r="136" spans="1:35" s="79" customFormat="1" ht="0.75" customHeight="1" hidden="1">
      <c r="A136" s="315"/>
      <c r="B136" s="157" t="s">
        <v>105</v>
      </c>
      <c r="C136" s="36"/>
      <c r="D136" s="36"/>
      <c r="E136" s="36"/>
      <c r="F136" s="54"/>
      <c r="G136" s="41"/>
      <c r="H136" s="41"/>
      <c r="I136" s="41"/>
      <c r="J136" s="40"/>
      <c r="K136" s="42">
        <f aca="true" t="shared" si="37" ref="K136:P136">K137+K140</f>
        <v>0</v>
      </c>
      <c r="L136" s="42">
        <f t="shared" si="37"/>
        <v>0</v>
      </c>
      <c r="M136" s="47">
        <f t="shared" si="37"/>
        <v>0</v>
      </c>
      <c r="N136" s="42">
        <f>N137+N140</f>
        <v>0</v>
      </c>
      <c r="O136" s="42">
        <f t="shared" si="37"/>
        <v>0</v>
      </c>
      <c r="P136" s="42">
        <f t="shared" si="37"/>
        <v>0</v>
      </c>
      <c r="Q136" s="124"/>
      <c r="R136" s="124"/>
      <c r="S136" s="124"/>
      <c r="T136" s="451"/>
      <c r="U136" s="451"/>
      <c r="V136" s="451"/>
      <c r="W136" s="124"/>
      <c r="X136" s="30"/>
      <c r="Y136" s="78"/>
      <c r="Z136" s="78"/>
      <c r="AA136" s="78"/>
      <c r="AB136" s="78"/>
      <c r="AC136" s="78"/>
      <c r="AD136" s="78"/>
      <c r="AE136" s="78"/>
      <c r="AF136" s="78"/>
      <c r="AG136" s="78"/>
      <c r="AH136" s="78"/>
      <c r="AI136" s="78"/>
    </row>
    <row r="137" spans="1:35" s="79" customFormat="1" ht="15.75" hidden="1">
      <c r="A137" s="315"/>
      <c r="B137" s="157" t="s">
        <v>16</v>
      </c>
      <c r="C137" s="36"/>
      <c r="D137" s="36"/>
      <c r="E137" s="36"/>
      <c r="F137" s="54"/>
      <c r="G137" s="41"/>
      <c r="H137" s="41"/>
      <c r="I137" s="41"/>
      <c r="J137" s="40"/>
      <c r="K137" s="42">
        <f>K139</f>
        <v>0</v>
      </c>
      <c r="L137" s="42">
        <f>L139</f>
        <v>0</v>
      </c>
      <c r="M137" s="47">
        <v>0</v>
      </c>
      <c r="N137" s="42">
        <f>N139</f>
        <v>0</v>
      </c>
      <c r="O137" s="42">
        <f>O139</f>
        <v>0</v>
      </c>
      <c r="P137" s="42">
        <f>P139</f>
        <v>0</v>
      </c>
      <c r="Q137" s="124"/>
      <c r="R137" s="124"/>
      <c r="S137" s="124"/>
      <c r="T137" s="451"/>
      <c r="U137" s="451"/>
      <c r="V137" s="451"/>
      <c r="W137" s="124"/>
      <c r="X137" s="30"/>
      <c r="Y137" s="78"/>
      <c r="Z137" s="78"/>
      <c r="AA137" s="78"/>
      <c r="AB137" s="78"/>
      <c r="AC137" s="78"/>
      <c r="AD137" s="78"/>
      <c r="AE137" s="78"/>
      <c r="AF137" s="78"/>
      <c r="AG137" s="78"/>
      <c r="AH137" s="78"/>
      <c r="AI137" s="78"/>
    </row>
    <row r="138" spans="1:35" s="79" customFormat="1" ht="15.75" hidden="1">
      <c r="A138" s="315"/>
      <c r="B138" s="45" t="s">
        <v>80</v>
      </c>
      <c r="C138" s="36"/>
      <c r="D138" s="36"/>
      <c r="E138" s="36"/>
      <c r="F138" s="54"/>
      <c r="G138" s="41"/>
      <c r="H138" s="41"/>
      <c r="I138" s="41"/>
      <c r="J138" s="202"/>
      <c r="K138" s="42">
        <f>K139</f>
        <v>0</v>
      </c>
      <c r="L138" s="42">
        <f>L139</f>
        <v>0</v>
      </c>
      <c r="M138" s="42"/>
      <c r="N138" s="42">
        <f>N139</f>
        <v>0</v>
      </c>
      <c r="O138" s="42">
        <f>O139</f>
        <v>0</v>
      </c>
      <c r="P138" s="42">
        <f>P139</f>
        <v>0</v>
      </c>
      <c r="Q138" s="124"/>
      <c r="R138" s="124"/>
      <c r="S138" s="124"/>
      <c r="T138" s="451"/>
      <c r="U138" s="451"/>
      <c r="V138" s="451"/>
      <c r="W138" s="124"/>
      <c r="X138" s="30"/>
      <c r="Y138" s="78"/>
      <c r="Z138" s="78"/>
      <c r="AA138" s="78"/>
      <c r="AB138" s="78"/>
      <c r="AC138" s="78"/>
      <c r="AD138" s="78"/>
      <c r="AE138" s="78"/>
      <c r="AF138" s="78"/>
      <c r="AG138" s="78"/>
      <c r="AH138" s="78"/>
      <c r="AI138" s="78"/>
    </row>
    <row r="139" spans="1:35" s="79" customFormat="1" ht="15.75" hidden="1">
      <c r="A139" s="315"/>
      <c r="B139" s="158"/>
      <c r="C139" s="36"/>
      <c r="D139" s="36"/>
      <c r="E139" s="36"/>
      <c r="F139" s="54"/>
      <c r="G139" s="41"/>
      <c r="H139" s="41"/>
      <c r="I139" s="41"/>
      <c r="J139" s="134"/>
      <c r="K139" s="41"/>
      <c r="L139" s="41"/>
      <c r="M139" s="80"/>
      <c r="N139" s="41"/>
      <c r="O139" s="41"/>
      <c r="P139" s="124"/>
      <c r="Q139" s="124"/>
      <c r="R139" s="124"/>
      <c r="S139" s="124"/>
      <c r="T139" s="451"/>
      <c r="U139" s="451"/>
      <c r="V139" s="451"/>
      <c r="W139" s="124"/>
      <c r="X139" s="30"/>
      <c r="Y139" s="78"/>
      <c r="Z139" s="78"/>
      <c r="AA139" s="78"/>
      <c r="AB139" s="78"/>
      <c r="AC139" s="78"/>
      <c r="AD139" s="78"/>
      <c r="AE139" s="78"/>
      <c r="AF139" s="78"/>
      <c r="AG139" s="78"/>
      <c r="AH139" s="78"/>
      <c r="AI139" s="78"/>
    </row>
    <row r="140" spans="1:35" s="79" customFormat="1" ht="15.75" hidden="1">
      <c r="A140" s="315"/>
      <c r="B140" s="157" t="s">
        <v>20</v>
      </c>
      <c r="C140" s="36"/>
      <c r="D140" s="36"/>
      <c r="E140" s="36"/>
      <c r="F140" s="54"/>
      <c r="G140" s="41"/>
      <c r="H140" s="41"/>
      <c r="I140" s="41"/>
      <c r="J140" s="40"/>
      <c r="K140" s="42">
        <f aca="true" t="shared" si="38" ref="K140:P140">K143</f>
        <v>0</v>
      </c>
      <c r="L140" s="42">
        <f t="shared" si="38"/>
        <v>0</v>
      </c>
      <c r="M140" s="47">
        <f t="shared" si="38"/>
        <v>0</v>
      </c>
      <c r="N140" s="42">
        <f t="shared" si="38"/>
        <v>0</v>
      </c>
      <c r="O140" s="42">
        <f t="shared" si="38"/>
        <v>0</v>
      </c>
      <c r="P140" s="42">
        <f t="shared" si="38"/>
        <v>0</v>
      </c>
      <c r="Q140" s="124"/>
      <c r="R140" s="124"/>
      <c r="S140" s="124"/>
      <c r="T140" s="451"/>
      <c r="U140" s="451"/>
      <c r="V140" s="451"/>
      <c r="W140" s="124"/>
      <c r="X140" s="30"/>
      <c r="Y140" s="78"/>
      <c r="Z140" s="78"/>
      <c r="AA140" s="78"/>
      <c r="AB140" s="78"/>
      <c r="AC140" s="78"/>
      <c r="AD140" s="78"/>
      <c r="AE140" s="78"/>
      <c r="AF140" s="78"/>
      <c r="AG140" s="78"/>
      <c r="AH140" s="78"/>
      <c r="AI140" s="78"/>
    </row>
    <row r="141" spans="1:35" s="79" customFormat="1" ht="15.75" hidden="1">
      <c r="A141" s="315"/>
      <c r="B141" s="45" t="s">
        <v>80</v>
      </c>
      <c r="C141" s="36"/>
      <c r="D141" s="36"/>
      <c r="E141" s="36"/>
      <c r="F141" s="54"/>
      <c r="G141" s="41"/>
      <c r="H141" s="41"/>
      <c r="I141" s="41"/>
      <c r="J141" s="40"/>
      <c r="K141" s="42"/>
      <c r="L141" s="42"/>
      <c r="M141" s="147"/>
      <c r="N141" s="42"/>
      <c r="O141" s="42"/>
      <c r="P141" s="124"/>
      <c r="Q141" s="124"/>
      <c r="R141" s="124"/>
      <c r="S141" s="124"/>
      <c r="T141" s="451"/>
      <c r="U141" s="451"/>
      <c r="V141" s="451"/>
      <c r="W141" s="124"/>
      <c r="X141" s="30"/>
      <c r="Y141" s="78"/>
      <c r="Z141" s="78"/>
      <c r="AA141" s="78"/>
      <c r="AB141" s="78"/>
      <c r="AC141" s="78"/>
      <c r="AD141" s="78"/>
      <c r="AE141" s="78"/>
      <c r="AF141" s="78"/>
      <c r="AG141" s="78"/>
      <c r="AH141" s="78"/>
      <c r="AI141" s="78"/>
    </row>
    <row r="142" spans="1:35" s="79" customFormat="1" ht="15.75" hidden="1">
      <c r="A142" s="315"/>
      <c r="B142" s="45" t="s">
        <v>77</v>
      </c>
      <c r="C142" s="36"/>
      <c r="D142" s="36"/>
      <c r="E142" s="36"/>
      <c r="F142" s="54"/>
      <c r="G142" s="41"/>
      <c r="H142" s="41"/>
      <c r="I142" s="41"/>
      <c r="J142" s="40"/>
      <c r="K142" s="42">
        <f aca="true" t="shared" si="39" ref="K142:P142">K143</f>
        <v>0</v>
      </c>
      <c r="L142" s="42">
        <f t="shared" si="39"/>
        <v>0</v>
      </c>
      <c r="M142" s="42">
        <f t="shared" si="39"/>
        <v>0</v>
      </c>
      <c r="N142" s="42">
        <f t="shared" si="39"/>
        <v>0</v>
      </c>
      <c r="O142" s="42">
        <f t="shared" si="39"/>
        <v>0</v>
      </c>
      <c r="P142" s="42">
        <f t="shared" si="39"/>
        <v>0</v>
      </c>
      <c r="Q142" s="124"/>
      <c r="R142" s="124"/>
      <c r="S142" s="124"/>
      <c r="T142" s="451"/>
      <c r="U142" s="451"/>
      <c r="V142" s="451"/>
      <c r="W142" s="124"/>
      <c r="X142" s="30"/>
      <c r="Y142" s="78"/>
      <c r="Z142" s="78"/>
      <c r="AA142" s="78"/>
      <c r="AB142" s="78"/>
      <c r="AC142" s="78"/>
      <c r="AD142" s="78"/>
      <c r="AE142" s="78"/>
      <c r="AF142" s="78"/>
      <c r="AG142" s="78"/>
      <c r="AH142" s="78"/>
      <c r="AI142" s="78"/>
    </row>
    <row r="143" spans="1:35" s="79" customFormat="1" ht="0.75" customHeight="1">
      <c r="A143" s="315"/>
      <c r="B143" s="152"/>
      <c r="C143" s="36"/>
      <c r="D143" s="41"/>
      <c r="E143" s="36"/>
      <c r="F143" s="54"/>
      <c r="G143" s="41"/>
      <c r="H143" s="41"/>
      <c r="I143" s="41"/>
      <c r="J143" s="40"/>
      <c r="K143" s="41"/>
      <c r="L143" s="41"/>
      <c r="M143" s="80"/>
      <c r="N143" s="41"/>
      <c r="O143" s="41"/>
      <c r="P143" s="124"/>
      <c r="Q143" s="124"/>
      <c r="R143" s="124"/>
      <c r="S143" s="124"/>
      <c r="T143" s="451"/>
      <c r="U143" s="451"/>
      <c r="V143" s="451"/>
      <c r="W143" s="124"/>
      <c r="X143" s="30"/>
      <c r="Y143" s="78"/>
      <c r="Z143" s="78"/>
      <c r="AA143" s="78"/>
      <c r="AB143" s="78"/>
      <c r="AC143" s="78"/>
      <c r="AD143" s="78"/>
      <c r="AE143" s="78"/>
      <c r="AF143" s="78"/>
      <c r="AG143" s="78"/>
      <c r="AH143" s="78"/>
      <c r="AI143" s="78"/>
    </row>
    <row r="144" spans="1:35" s="79" customFormat="1" ht="15.75" customHeight="1">
      <c r="A144" s="316" t="s">
        <v>81</v>
      </c>
      <c r="B144" s="82" t="s">
        <v>21</v>
      </c>
      <c r="C144" s="83"/>
      <c r="D144" s="83"/>
      <c r="E144" s="82"/>
      <c r="F144" s="120"/>
      <c r="G144" s="82"/>
      <c r="H144" s="82"/>
      <c r="I144" s="82"/>
      <c r="J144" s="331"/>
      <c r="K144" s="84"/>
      <c r="L144" s="84"/>
      <c r="M144" s="83"/>
      <c r="N144" s="84"/>
      <c r="O144" s="84">
        <v>1000</v>
      </c>
      <c r="P144" s="84"/>
      <c r="Q144" s="84">
        <v>1000</v>
      </c>
      <c r="R144" s="84"/>
      <c r="S144" s="84"/>
      <c r="T144" s="452">
        <f>400</f>
        <v>400</v>
      </c>
      <c r="U144" s="452"/>
      <c r="V144" s="452"/>
      <c r="W144" s="84"/>
      <c r="X144" s="52"/>
      <c r="Y144" s="78"/>
      <c r="Z144" s="78"/>
      <c r="AA144" s="78"/>
      <c r="AB144" s="78"/>
      <c r="AC144" s="78"/>
      <c r="AD144" s="78"/>
      <c r="AE144" s="78"/>
      <c r="AF144" s="78"/>
      <c r="AG144" s="78"/>
      <c r="AH144" s="78"/>
      <c r="AI144" s="78"/>
    </row>
    <row r="145" spans="1:35" s="79" customFormat="1" ht="14.25" customHeight="1">
      <c r="A145" s="317" t="s">
        <v>82</v>
      </c>
      <c r="B145" s="87" t="s">
        <v>46</v>
      </c>
      <c r="C145" s="88"/>
      <c r="D145" s="88"/>
      <c r="E145" s="87"/>
      <c r="F145" s="121"/>
      <c r="G145" s="87"/>
      <c r="H145" s="87"/>
      <c r="I145" s="87"/>
      <c r="J145" s="332"/>
      <c r="K145" s="89"/>
      <c r="L145" s="89"/>
      <c r="M145" s="88"/>
      <c r="N145" s="89"/>
      <c r="O145" s="91">
        <v>4372</v>
      </c>
      <c r="P145" s="91"/>
      <c r="Q145" s="91">
        <f>63800-55426</f>
        <v>8374</v>
      </c>
      <c r="R145" s="91"/>
      <c r="S145" s="91"/>
      <c r="T145" s="453"/>
      <c r="U145" s="453"/>
      <c r="V145" s="453"/>
      <c r="W145" s="91"/>
      <c r="X145" s="74"/>
      <c r="Y145" s="78"/>
      <c r="Z145" s="78"/>
      <c r="AA145" s="78"/>
      <c r="AB145" s="78"/>
      <c r="AC145" s="78"/>
      <c r="AD145" s="78"/>
      <c r="AE145" s="78"/>
      <c r="AF145" s="78"/>
      <c r="AG145" s="78"/>
      <c r="AH145" s="78"/>
      <c r="AI145" s="78"/>
    </row>
    <row r="146" spans="1:35" s="79" customFormat="1" ht="15" customHeight="1" hidden="1">
      <c r="A146" s="318"/>
      <c r="B146" s="207"/>
      <c r="C146" s="208"/>
      <c r="D146" s="208"/>
      <c r="E146" s="207"/>
      <c r="F146" s="209"/>
      <c r="G146" s="207"/>
      <c r="H146" s="207"/>
      <c r="I146" s="207"/>
      <c r="J146" s="333"/>
      <c r="K146" s="210"/>
      <c r="L146" s="210"/>
      <c r="M146" s="208"/>
      <c r="N146" s="210"/>
      <c r="O146" s="211"/>
      <c r="P146" s="211"/>
      <c r="Q146" s="211"/>
      <c r="R146" s="211"/>
      <c r="S146" s="211"/>
      <c r="T146" s="454"/>
      <c r="U146" s="454"/>
      <c r="V146" s="454"/>
      <c r="W146" s="211"/>
      <c r="X146" s="52"/>
      <c r="Y146" s="78"/>
      <c r="Z146" s="78"/>
      <c r="AA146" s="78"/>
      <c r="AB146" s="78"/>
      <c r="AC146" s="78"/>
      <c r="AD146" s="78"/>
      <c r="AE146" s="78"/>
      <c r="AF146" s="78"/>
      <c r="AG146" s="78"/>
      <c r="AH146" s="78"/>
      <c r="AI146" s="78"/>
    </row>
    <row r="147" spans="1:35" s="179" customFormat="1" ht="27.75" customHeight="1" hidden="1">
      <c r="A147" s="319" t="s">
        <v>136</v>
      </c>
      <c r="B147" s="187"/>
      <c r="C147" s="188"/>
      <c r="D147" s="188"/>
      <c r="E147" s="187"/>
      <c r="F147" s="189"/>
      <c r="G147" s="187"/>
      <c r="H147" s="187"/>
      <c r="I147" s="187"/>
      <c r="J147" s="334"/>
      <c r="K147" s="190">
        <f aca="true" t="shared" si="40" ref="K147:P147">SUM(K148:K152)</f>
        <v>89031.10800000001</v>
      </c>
      <c r="L147" s="190">
        <f t="shared" si="40"/>
        <v>89031.10800000001</v>
      </c>
      <c r="M147" s="190">
        <f t="shared" si="40"/>
        <v>85500</v>
      </c>
      <c r="N147" s="190">
        <f>SUM(N148:N152)</f>
        <v>0</v>
      </c>
      <c r="O147" s="190">
        <f t="shared" si="40"/>
        <v>32460</v>
      </c>
      <c r="P147" s="190">
        <f t="shared" si="40"/>
        <v>0</v>
      </c>
      <c r="Q147" s="190"/>
      <c r="R147" s="190"/>
      <c r="S147" s="190"/>
      <c r="T147" s="455"/>
      <c r="U147" s="455"/>
      <c r="V147" s="455"/>
      <c r="W147" s="190"/>
      <c r="X147" s="176"/>
      <c r="Y147" s="176"/>
      <c r="Z147" s="176"/>
      <c r="AA147" s="176"/>
      <c r="AB147" s="176"/>
      <c r="AC147" s="176"/>
      <c r="AD147" s="176"/>
      <c r="AE147" s="176"/>
      <c r="AF147" s="176"/>
      <c r="AG147" s="176"/>
      <c r="AH147" s="176"/>
      <c r="AI147" s="176"/>
    </row>
    <row r="148" spans="1:24" s="44" customFormat="1" ht="73.5" customHeight="1" hidden="1">
      <c r="A148" s="182">
        <v>1</v>
      </c>
      <c r="B148" s="180" t="s">
        <v>103</v>
      </c>
      <c r="C148" s="181" t="s">
        <v>97</v>
      </c>
      <c r="D148" s="182" t="s">
        <v>93</v>
      </c>
      <c r="E148" s="183" t="s">
        <v>104</v>
      </c>
      <c r="F148" s="184">
        <v>7562657</v>
      </c>
      <c r="G148" s="182"/>
      <c r="H148" s="182"/>
      <c r="I148" s="185" t="s">
        <v>94</v>
      </c>
      <c r="J148" s="183" t="s">
        <v>137</v>
      </c>
      <c r="K148" s="67">
        <v>51052.108</v>
      </c>
      <c r="L148" s="67">
        <v>51052.108</v>
      </c>
      <c r="M148" s="182">
        <v>50500</v>
      </c>
      <c r="N148" s="67"/>
      <c r="O148" s="67">
        <v>15000</v>
      </c>
      <c r="P148" s="186"/>
      <c r="Q148" s="186"/>
      <c r="R148" s="186"/>
      <c r="S148" s="186"/>
      <c r="T148" s="186"/>
      <c r="U148" s="186"/>
      <c r="V148" s="186"/>
      <c r="W148" s="186"/>
      <c r="X148" s="173">
        <v>39160</v>
      </c>
    </row>
    <row r="149" spans="1:35" s="33" customFormat="1" ht="77.25" customHeight="1" hidden="1">
      <c r="A149" s="34">
        <v>2</v>
      </c>
      <c r="B149" s="148" t="s">
        <v>102</v>
      </c>
      <c r="C149" s="39" t="s">
        <v>92</v>
      </c>
      <c r="D149" s="36" t="s">
        <v>93</v>
      </c>
      <c r="E149" s="40" t="s">
        <v>128</v>
      </c>
      <c r="F149" s="38">
        <v>7479789</v>
      </c>
      <c r="G149" s="36"/>
      <c r="H149" s="36"/>
      <c r="I149" s="70" t="s">
        <v>96</v>
      </c>
      <c r="J149" s="40" t="s">
        <v>129</v>
      </c>
      <c r="K149" s="41">
        <v>37979</v>
      </c>
      <c r="L149" s="41">
        <v>37979</v>
      </c>
      <c r="M149" s="36">
        <v>35000</v>
      </c>
      <c r="N149" s="41"/>
      <c r="O149" s="41">
        <f>11080</f>
        <v>11080</v>
      </c>
      <c r="P149" s="42"/>
      <c r="Q149" s="42"/>
      <c r="R149" s="42"/>
      <c r="S149" s="42"/>
      <c r="T149" s="172"/>
      <c r="U149" s="172"/>
      <c r="V149" s="172"/>
      <c r="W149" s="42"/>
      <c r="X149" s="30" t="e">
        <f>O149+'KH 2018 Bieu2a VOn SDD'!#REF!</f>
        <v>#REF!</v>
      </c>
      <c r="Y149" s="32"/>
      <c r="Z149" s="32"/>
      <c r="AA149" s="32"/>
      <c r="AB149" s="32"/>
      <c r="AC149" s="32"/>
      <c r="AD149" s="32"/>
      <c r="AE149" s="32"/>
      <c r="AF149" s="32"/>
      <c r="AG149" s="32"/>
      <c r="AH149" s="32"/>
      <c r="AI149" s="32"/>
    </row>
    <row r="150" spans="1:35" s="33" customFormat="1" ht="77.25" customHeight="1" hidden="1">
      <c r="A150" s="320"/>
      <c r="B150" s="191"/>
      <c r="C150" s="201"/>
      <c r="D150" s="146"/>
      <c r="E150" s="202"/>
      <c r="F150" s="203"/>
      <c r="G150" s="146"/>
      <c r="H150" s="146"/>
      <c r="I150" s="204"/>
      <c r="J150" s="202"/>
      <c r="K150" s="205"/>
      <c r="L150" s="205"/>
      <c r="M150" s="146"/>
      <c r="N150" s="205"/>
      <c r="O150" s="205"/>
      <c r="P150" s="206"/>
      <c r="Q150" s="206"/>
      <c r="R150" s="206"/>
      <c r="S150" s="206"/>
      <c r="T150" s="456"/>
      <c r="U150" s="456"/>
      <c r="V150" s="456"/>
      <c r="W150" s="206"/>
      <c r="X150" s="30"/>
      <c r="Y150" s="32"/>
      <c r="Z150" s="32"/>
      <c r="AA150" s="32"/>
      <c r="AB150" s="32"/>
      <c r="AC150" s="32"/>
      <c r="AD150" s="32"/>
      <c r="AE150" s="32"/>
      <c r="AF150" s="32"/>
      <c r="AG150" s="32"/>
      <c r="AH150" s="32"/>
      <c r="AI150" s="32"/>
    </row>
    <row r="151" spans="1:35" s="33" customFormat="1" ht="15.75" customHeight="1" hidden="1">
      <c r="A151" s="320"/>
      <c r="B151" s="191"/>
      <c r="C151" s="201"/>
      <c r="D151" s="146"/>
      <c r="E151" s="202"/>
      <c r="F151" s="203"/>
      <c r="G151" s="146"/>
      <c r="H151" s="146"/>
      <c r="I151" s="204"/>
      <c r="J151" s="202"/>
      <c r="K151" s="205"/>
      <c r="L151" s="205"/>
      <c r="M151" s="146"/>
      <c r="N151" s="205"/>
      <c r="O151" s="205"/>
      <c r="P151" s="206"/>
      <c r="Q151" s="206"/>
      <c r="R151" s="206"/>
      <c r="S151" s="206"/>
      <c r="T151" s="456"/>
      <c r="U151" s="456"/>
      <c r="V151" s="456"/>
      <c r="W151" s="206"/>
      <c r="X151" s="30"/>
      <c r="Y151" s="32"/>
      <c r="Z151" s="32"/>
      <c r="AA151" s="32"/>
      <c r="AB151" s="32"/>
      <c r="AC151" s="32"/>
      <c r="AD151" s="32"/>
      <c r="AE151" s="32"/>
      <c r="AF151" s="32"/>
      <c r="AG151" s="32"/>
      <c r="AH151" s="32"/>
      <c r="AI151" s="32"/>
    </row>
    <row r="152" spans="1:35" s="115" customFormat="1" ht="15.75" customHeight="1" hidden="1">
      <c r="A152" s="321" t="s">
        <v>82</v>
      </c>
      <c r="B152" s="196" t="s">
        <v>46</v>
      </c>
      <c r="C152" s="197"/>
      <c r="D152" s="197"/>
      <c r="E152" s="196"/>
      <c r="F152" s="198"/>
      <c r="G152" s="196"/>
      <c r="H152" s="196"/>
      <c r="I152" s="196"/>
      <c r="J152" s="335"/>
      <c r="K152" s="199"/>
      <c r="L152" s="199"/>
      <c r="M152" s="197"/>
      <c r="N152" s="199"/>
      <c r="O152" s="200">
        <v>6380</v>
      </c>
      <c r="P152" s="200"/>
      <c r="Q152" s="200"/>
      <c r="R152" s="200"/>
      <c r="S152" s="200"/>
      <c r="T152" s="457"/>
      <c r="U152" s="457"/>
      <c r="V152" s="457"/>
      <c r="W152" s="200"/>
      <c r="X152" s="30"/>
      <c r="Y152" s="114"/>
      <c r="Z152" s="114"/>
      <c r="AA152" s="114"/>
      <c r="AB152" s="114"/>
      <c r="AC152" s="114"/>
      <c r="AD152" s="114"/>
      <c r="AE152" s="114"/>
      <c r="AF152" s="114"/>
      <c r="AG152" s="114"/>
      <c r="AH152" s="114"/>
      <c r="AI152" s="114"/>
    </row>
    <row r="153" spans="1:23" ht="15" hidden="1">
      <c r="A153" s="322"/>
      <c r="B153" s="98"/>
      <c r="C153" s="99"/>
      <c r="D153" s="99"/>
      <c r="E153" s="98"/>
      <c r="F153" s="122"/>
      <c r="G153" s="98"/>
      <c r="H153" s="98"/>
      <c r="I153" s="98"/>
      <c r="J153" s="98"/>
      <c r="K153" s="100"/>
      <c r="L153" s="100"/>
      <c r="M153" s="99"/>
      <c r="N153" s="100"/>
      <c r="O153" s="100"/>
      <c r="P153" s="100"/>
      <c r="Q153" s="100"/>
      <c r="R153" s="100"/>
      <c r="S153" s="100"/>
      <c r="T153" s="458"/>
      <c r="U153" s="458"/>
      <c r="V153" s="458"/>
      <c r="W153" s="100"/>
    </row>
    <row r="154" spans="1:35" s="178" customFormat="1" ht="18.75" hidden="1">
      <c r="A154" s="557"/>
      <c r="B154" s="558"/>
      <c r="C154" s="558"/>
      <c r="D154" s="558"/>
      <c r="E154" s="558"/>
      <c r="F154" s="558"/>
      <c r="G154" s="558"/>
      <c r="H154" s="558"/>
      <c r="I154" s="558"/>
      <c r="J154" s="559"/>
      <c r="K154" s="194">
        <f aca="true" t="shared" si="41" ref="K154:P154">SUM(K155:K156)</f>
        <v>5855.189</v>
      </c>
      <c r="L154" s="194">
        <f t="shared" si="41"/>
        <v>5855.189</v>
      </c>
      <c r="M154" s="194">
        <f t="shared" si="41"/>
        <v>5400</v>
      </c>
      <c r="N154" s="194">
        <f t="shared" si="41"/>
        <v>0</v>
      </c>
      <c r="O154" s="194">
        <f t="shared" si="41"/>
        <v>0</v>
      </c>
      <c r="P154" s="194">
        <f t="shared" si="41"/>
        <v>0</v>
      </c>
      <c r="Q154" s="194"/>
      <c r="R154" s="194"/>
      <c r="S154" s="194"/>
      <c r="T154" s="459"/>
      <c r="U154" s="459"/>
      <c r="V154" s="459"/>
      <c r="W154" s="194"/>
      <c r="X154" s="176"/>
      <c r="Y154" s="177"/>
      <c r="Z154" s="177"/>
      <c r="AA154" s="177"/>
      <c r="AB154" s="177"/>
      <c r="AC154" s="177"/>
      <c r="AD154" s="177"/>
      <c r="AE154" s="177"/>
      <c r="AF154" s="177"/>
      <c r="AG154" s="177"/>
      <c r="AH154" s="177"/>
      <c r="AI154" s="177"/>
    </row>
    <row r="155" spans="1:35" s="33" customFormat="1" ht="87" customHeight="1" hidden="1">
      <c r="A155" s="182">
        <v>1</v>
      </c>
      <c r="B155" s="299" t="s">
        <v>61</v>
      </c>
      <c r="C155" s="192" t="s">
        <v>125</v>
      </c>
      <c r="D155" s="25" t="s">
        <v>93</v>
      </c>
      <c r="E155" s="193" t="s">
        <v>104</v>
      </c>
      <c r="F155" s="27">
        <v>7613511</v>
      </c>
      <c r="G155" s="25"/>
      <c r="H155" s="25"/>
      <c r="I155" s="77" t="s">
        <v>95</v>
      </c>
      <c r="J155" s="193" t="s">
        <v>126</v>
      </c>
      <c r="K155" s="195">
        <v>3945</v>
      </c>
      <c r="L155" s="195">
        <v>3945</v>
      </c>
      <c r="M155" s="195">
        <v>3500</v>
      </c>
      <c r="N155" s="195"/>
      <c r="O155" s="162"/>
      <c r="P155" s="29"/>
      <c r="Q155" s="29"/>
      <c r="R155" s="29"/>
      <c r="S155" s="29"/>
      <c r="T155" s="186"/>
      <c r="U155" s="186"/>
      <c r="V155" s="186"/>
      <c r="W155" s="29"/>
      <c r="X155" s="30"/>
      <c r="Y155" s="32"/>
      <c r="Z155" s="32"/>
      <c r="AA155" s="32"/>
      <c r="AB155" s="32"/>
      <c r="AC155" s="32"/>
      <c r="AD155" s="32"/>
      <c r="AE155" s="32"/>
      <c r="AF155" s="32"/>
      <c r="AG155" s="32"/>
      <c r="AH155" s="32"/>
      <c r="AI155" s="32"/>
    </row>
    <row r="156" spans="1:35" s="33" customFormat="1" ht="68.25" customHeight="1" hidden="1">
      <c r="A156" s="34">
        <v>2</v>
      </c>
      <c r="B156" s="289" t="s">
        <v>62</v>
      </c>
      <c r="C156" s="39" t="s">
        <v>125</v>
      </c>
      <c r="D156" s="36" t="s">
        <v>93</v>
      </c>
      <c r="E156" s="40" t="s">
        <v>104</v>
      </c>
      <c r="F156" s="38">
        <v>7613507</v>
      </c>
      <c r="G156" s="36"/>
      <c r="H156" s="36"/>
      <c r="I156" s="70" t="s">
        <v>94</v>
      </c>
      <c r="J156" s="40" t="s">
        <v>127</v>
      </c>
      <c r="K156" s="161">
        <v>1910.189</v>
      </c>
      <c r="L156" s="161">
        <v>1910.189</v>
      </c>
      <c r="M156" s="161">
        <v>1900</v>
      </c>
      <c r="N156" s="161"/>
      <c r="O156" s="41"/>
      <c r="P156" s="42"/>
      <c r="Q156" s="42"/>
      <c r="R156" s="42"/>
      <c r="S156" s="42"/>
      <c r="T156" s="172"/>
      <c r="U156" s="172"/>
      <c r="V156" s="172"/>
      <c r="W156" s="42"/>
      <c r="X156" s="30"/>
      <c r="Y156" s="32"/>
      <c r="Z156" s="32"/>
      <c r="AA156" s="32"/>
      <c r="AB156" s="32"/>
      <c r="AC156" s="32"/>
      <c r="AD156" s="32"/>
      <c r="AE156" s="32"/>
      <c r="AF156" s="32"/>
      <c r="AG156" s="32"/>
      <c r="AH156" s="32"/>
      <c r="AI156" s="32"/>
    </row>
    <row r="157" spans="1:35" s="105" customFormat="1" ht="15" hidden="1">
      <c r="A157" s="322"/>
      <c r="B157" s="98"/>
      <c r="C157" s="99"/>
      <c r="D157" s="99"/>
      <c r="E157" s="98"/>
      <c r="F157" s="122"/>
      <c r="G157" s="98"/>
      <c r="H157" s="98"/>
      <c r="I157" s="98"/>
      <c r="J157" s="98"/>
      <c r="K157" s="100"/>
      <c r="L157" s="100"/>
      <c r="M157" s="99"/>
      <c r="N157" s="100"/>
      <c r="O157" s="100"/>
      <c r="P157" s="100"/>
      <c r="Q157" s="100"/>
      <c r="R157" s="100"/>
      <c r="S157" s="100"/>
      <c r="T157" s="458"/>
      <c r="U157" s="458"/>
      <c r="V157" s="458"/>
      <c r="W157" s="100"/>
      <c r="X157" s="102"/>
      <c r="Y157" s="103"/>
      <c r="Z157" s="102"/>
      <c r="AA157" s="102"/>
      <c r="AB157" s="102"/>
      <c r="AC157" s="102"/>
      <c r="AD157" s="102"/>
      <c r="AE157" s="102"/>
      <c r="AF157" s="102"/>
      <c r="AG157" s="102"/>
      <c r="AH157" s="102"/>
      <c r="AI157" s="102"/>
    </row>
    <row r="158" spans="1:35" s="105" customFormat="1" ht="15">
      <c r="A158" s="322"/>
      <c r="B158" s="98"/>
      <c r="C158" s="99"/>
      <c r="D158" s="99"/>
      <c r="E158" s="98"/>
      <c r="F158" s="122"/>
      <c r="G158" s="98"/>
      <c r="H158" s="98"/>
      <c r="I158" s="98"/>
      <c r="J158" s="98"/>
      <c r="K158" s="100"/>
      <c r="L158" s="100"/>
      <c r="M158" s="99"/>
      <c r="N158" s="100"/>
      <c r="O158" s="100"/>
      <c r="P158" s="100"/>
      <c r="Q158" s="100"/>
      <c r="R158" s="100"/>
      <c r="S158" s="100"/>
      <c r="T158" s="458"/>
      <c r="U158" s="458"/>
      <c r="V158" s="458"/>
      <c r="W158" s="100"/>
      <c r="X158" s="102"/>
      <c r="Y158" s="103"/>
      <c r="Z158" s="102"/>
      <c r="AA158" s="102"/>
      <c r="AB158" s="102"/>
      <c r="AC158" s="102"/>
      <c r="AD158" s="102"/>
      <c r="AE158" s="102"/>
      <c r="AF158" s="102"/>
      <c r="AG158" s="102"/>
      <c r="AH158" s="102"/>
      <c r="AI158" s="102"/>
    </row>
    <row r="159" spans="1:23" ht="15">
      <c r="A159" s="322"/>
      <c r="B159" s="98"/>
      <c r="C159" s="99"/>
      <c r="D159" s="99"/>
      <c r="E159" s="98"/>
      <c r="F159" s="122"/>
      <c r="G159" s="98"/>
      <c r="H159" s="98"/>
      <c r="I159" s="98"/>
      <c r="J159" s="98"/>
      <c r="K159" s="100"/>
      <c r="L159" s="100"/>
      <c r="M159" s="99"/>
      <c r="N159" s="100"/>
      <c r="O159" s="100"/>
      <c r="P159" s="100"/>
      <c r="R159" s="100"/>
      <c r="S159" s="100"/>
      <c r="U159" s="458"/>
      <c r="V159" s="458"/>
      <c r="W159" s="100"/>
    </row>
    <row r="160" spans="1:23" ht="15">
      <c r="A160" s="322"/>
      <c r="B160" s="98"/>
      <c r="C160" s="99"/>
      <c r="D160" s="99"/>
      <c r="E160" s="98"/>
      <c r="F160" s="122"/>
      <c r="G160" s="98"/>
      <c r="H160" s="98"/>
      <c r="I160" s="98"/>
      <c r="J160" s="98"/>
      <c r="K160" s="100"/>
      <c r="L160" s="100"/>
      <c r="M160" s="99"/>
      <c r="N160" s="100"/>
      <c r="O160" s="100"/>
      <c r="P160" s="100"/>
      <c r="Q160" s="324"/>
      <c r="R160" s="100"/>
      <c r="S160" s="100"/>
      <c r="T160" s="461"/>
      <c r="U160" s="458"/>
      <c r="V160" s="458"/>
      <c r="W160" s="100"/>
    </row>
    <row r="161" spans="1:23" ht="15">
      <c r="A161" s="322"/>
      <c r="B161" s="98"/>
      <c r="C161" s="99"/>
      <c r="D161" s="99"/>
      <c r="E161" s="98"/>
      <c r="F161" s="122"/>
      <c r="G161" s="98"/>
      <c r="H161" s="98"/>
      <c r="I161" s="98"/>
      <c r="J161" s="98"/>
      <c r="K161" s="100"/>
      <c r="L161" s="100"/>
      <c r="M161" s="99"/>
      <c r="N161" s="100"/>
      <c r="O161" s="100"/>
      <c r="P161" s="100"/>
      <c r="Q161" s="324"/>
      <c r="R161" s="100"/>
      <c r="S161" s="100"/>
      <c r="T161" s="461"/>
      <c r="U161" s="458"/>
      <c r="V161" s="458"/>
      <c r="W161" s="100"/>
    </row>
  </sheetData>
  <sheetProtection/>
  <mergeCells count="40">
    <mergeCell ref="A1:C1"/>
    <mergeCell ref="A2:C2"/>
    <mergeCell ref="A3:C3"/>
    <mergeCell ref="E1:W1"/>
    <mergeCell ref="E2:W2"/>
    <mergeCell ref="E3:W3"/>
    <mergeCell ref="A10:V10"/>
    <mergeCell ref="A5:W5"/>
    <mergeCell ref="A6:W6"/>
    <mergeCell ref="A7:S7"/>
    <mergeCell ref="R16:S16"/>
    <mergeCell ref="A8:S8"/>
    <mergeCell ref="B14:B17"/>
    <mergeCell ref="I14:I17"/>
    <mergeCell ref="A11:W11"/>
    <mergeCell ref="A154:J154"/>
    <mergeCell ref="E14:E17"/>
    <mergeCell ref="F14:F17"/>
    <mergeCell ref="G14:G17"/>
    <mergeCell ref="H14:H17"/>
    <mergeCell ref="J14:L14"/>
    <mergeCell ref="C14:C17"/>
    <mergeCell ref="D14:D17"/>
    <mergeCell ref="A9:V9"/>
    <mergeCell ref="X7:Y7"/>
    <mergeCell ref="O14:P15"/>
    <mergeCell ref="N14:N17"/>
    <mergeCell ref="M14:M17"/>
    <mergeCell ref="P13:W13"/>
    <mergeCell ref="K15:L16"/>
    <mergeCell ref="Q16:Q17"/>
    <mergeCell ref="W14:W17"/>
    <mergeCell ref="U16:V16"/>
    <mergeCell ref="O16:O17"/>
    <mergeCell ref="T14:V15"/>
    <mergeCell ref="X13:Z13"/>
    <mergeCell ref="Q14:S15"/>
    <mergeCell ref="A14:A17"/>
    <mergeCell ref="J15:J17"/>
    <mergeCell ref="T16:T17"/>
  </mergeCells>
  <printOptions horizontalCentered="1"/>
  <pageMargins left="0.2362204724409449" right="0" top="0.5905511811023623" bottom="0.5511811023622047" header="0.31496062992125984" footer="0.1968503937007874"/>
  <pageSetup horizontalDpi="600" verticalDpi="600" orientation="landscape" paperSize="9" scale="64" r:id="rId4"/>
  <headerFooter differentFirst="1" alignWithMargins="0">
    <oddFooter>&amp;C&amp;P</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I104"/>
  <sheetViews>
    <sheetView zoomScale="69" zoomScaleNormal="69" zoomScalePageLayoutView="0" workbookViewId="0" topLeftCell="A76">
      <selection activeCell="F13" sqref="F13:F16"/>
    </sheetView>
  </sheetViews>
  <sheetFormatPr defaultColWidth="9.140625" defaultRowHeight="15"/>
  <cols>
    <col min="1" max="1" width="3.421875" style="106" customWidth="1"/>
    <col min="2" max="2" width="33.8515625" style="103" customWidth="1"/>
    <col min="3" max="3" width="8.28125" style="107" customWidth="1"/>
    <col min="4" max="4" width="9.8515625" style="107" customWidth="1"/>
    <col min="5" max="5" width="11.7109375" style="107" customWidth="1"/>
    <col min="6" max="6" width="11.57421875" style="108" customWidth="1"/>
    <col min="7" max="7" width="6.57421875" style="107" customWidth="1"/>
    <col min="8" max="8" width="7.140625" style="103" customWidth="1"/>
    <col min="9" max="9" width="7.140625" style="107" customWidth="1"/>
    <col min="10" max="10" width="15.140625" style="107" customWidth="1"/>
    <col min="11" max="11" width="9.421875" style="109" customWidth="1"/>
    <col min="12" max="12" width="9.7109375" style="109" customWidth="1"/>
    <col min="13" max="13" width="10.7109375" style="109" customWidth="1"/>
    <col min="14" max="14" width="10.57421875" style="109" customWidth="1"/>
    <col min="15" max="15" width="10.8515625" style="109" hidden="1" customWidth="1"/>
    <col min="16" max="16" width="8.28125" style="109" hidden="1" customWidth="1"/>
    <col min="17" max="17" width="10.8515625" style="109" customWidth="1"/>
    <col min="18" max="18" width="8.28125" style="109" customWidth="1"/>
    <col min="19" max="19" width="7.7109375" style="109" customWidth="1"/>
    <col min="20" max="20" width="10.8515625" style="109" customWidth="1"/>
    <col min="21" max="21" width="8.28125" style="109" customWidth="1"/>
    <col min="22" max="22" width="7.7109375" style="109" customWidth="1"/>
    <col min="23" max="23" width="10.57421875" style="109" customWidth="1"/>
    <col min="24" max="24" width="11.28125" style="131" bestFit="1" customWidth="1"/>
    <col min="25" max="25" width="12.00390625" style="103" bestFit="1" customWidth="1"/>
    <col min="26" max="32" width="9.140625" style="103" customWidth="1"/>
    <col min="33" max="16384" width="9.140625" style="104" customWidth="1"/>
  </cols>
  <sheetData>
    <row r="1" spans="1:23" ht="18.75">
      <c r="A1" s="584" t="s">
        <v>316</v>
      </c>
      <c r="B1" s="584"/>
      <c r="C1" s="584"/>
      <c r="D1" s="585"/>
      <c r="E1" s="586" t="s">
        <v>317</v>
      </c>
      <c r="F1" s="586"/>
      <c r="G1" s="586"/>
      <c r="H1" s="586"/>
      <c r="I1" s="586"/>
      <c r="J1" s="586"/>
      <c r="K1" s="586"/>
      <c r="L1" s="586"/>
      <c r="M1" s="586"/>
      <c r="N1" s="586"/>
      <c r="O1" s="586"/>
      <c r="P1" s="586"/>
      <c r="Q1" s="586"/>
      <c r="R1" s="586"/>
      <c r="S1" s="586"/>
      <c r="T1" s="586"/>
      <c r="U1" s="586"/>
      <c r="V1" s="586"/>
      <c r="W1" s="586"/>
    </row>
    <row r="2" spans="1:23" ht="18.75">
      <c r="A2" s="587" t="s">
        <v>318</v>
      </c>
      <c r="B2" s="587"/>
      <c r="C2" s="587"/>
      <c r="D2" s="588"/>
      <c r="E2" s="586" t="s">
        <v>319</v>
      </c>
      <c r="F2" s="586"/>
      <c r="G2" s="586"/>
      <c r="H2" s="586"/>
      <c r="I2" s="586"/>
      <c r="J2" s="586"/>
      <c r="K2" s="586"/>
      <c r="L2" s="586"/>
      <c r="M2" s="586"/>
      <c r="N2" s="586"/>
      <c r="O2" s="586"/>
      <c r="P2" s="586"/>
      <c r="Q2" s="586"/>
      <c r="R2" s="586"/>
      <c r="S2" s="586"/>
      <c r="T2" s="586"/>
      <c r="U2" s="586"/>
      <c r="V2" s="586"/>
      <c r="W2" s="586"/>
    </row>
    <row r="3" spans="1:23" ht="18.75">
      <c r="A3" s="589" t="s">
        <v>320</v>
      </c>
      <c r="B3" s="589"/>
      <c r="C3" s="589"/>
      <c r="D3" s="590"/>
      <c r="E3" s="591" t="s">
        <v>321</v>
      </c>
      <c r="F3" s="591"/>
      <c r="G3" s="591"/>
      <c r="H3" s="591"/>
      <c r="I3" s="591"/>
      <c r="J3" s="591"/>
      <c r="K3" s="591"/>
      <c r="L3" s="591"/>
      <c r="M3" s="591"/>
      <c r="N3" s="591"/>
      <c r="O3" s="591"/>
      <c r="P3" s="591"/>
      <c r="Q3" s="591"/>
      <c r="R3" s="591"/>
      <c r="S3" s="591"/>
      <c r="T3" s="591"/>
      <c r="U3" s="591"/>
      <c r="V3" s="591"/>
      <c r="W3" s="591"/>
    </row>
    <row r="5" spans="1:32" s="8" customFormat="1" ht="16.5" customHeight="1">
      <c r="A5" s="565" t="s">
        <v>272</v>
      </c>
      <c r="B5" s="565"/>
      <c r="C5" s="565"/>
      <c r="D5" s="565"/>
      <c r="E5" s="565"/>
      <c r="F5" s="565"/>
      <c r="G5" s="565"/>
      <c r="H5" s="565"/>
      <c r="I5" s="565"/>
      <c r="J5" s="565"/>
      <c r="K5" s="565"/>
      <c r="L5" s="565"/>
      <c r="M5" s="565"/>
      <c r="N5" s="565"/>
      <c r="O5" s="565"/>
      <c r="P5" s="565"/>
      <c r="Q5" s="565"/>
      <c r="R5" s="565"/>
      <c r="S5" s="565"/>
      <c r="T5" s="565"/>
      <c r="U5" s="565"/>
      <c r="V5" s="565"/>
      <c r="W5" s="565"/>
      <c r="X5" s="125"/>
      <c r="Y5" s="7"/>
      <c r="Z5" s="7"/>
      <c r="AA5" s="7"/>
      <c r="AB5" s="7"/>
      <c r="AC5" s="7"/>
      <c r="AD5" s="7"/>
      <c r="AE5" s="7"/>
      <c r="AF5" s="7"/>
    </row>
    <row r="6" spans="1:32" s="8" customFormat="1" ht="20.25" customHeight="1">
      <c r="A6" s="565" t="s">
        <v>285</v>
      </c>
      <c r="B6" s="565"/>
      <c r="C6" s="565"/>
      <c r="D6" s="565"/>
      <c r="E6" s="565"/>
      <c r="F6" s="565"/>
      <c r="G6" s="565"/>
      <c r="H6" s="565"/>
      <c r="I6" s="565"/>
      <c r="J6" s="565"/>
      <c r="K6" s="565"/>
      <c r="L6" s="565"/>
      <c r="M6" s="565"/>
      <c r="N6" s="565"/>
      <c r="O6" s="565"/>
      <c r="P6" s="565"/>
      <c r="Q6" s="565"/>
      <c r="R6" s="565"/>
      <c r="S6" s="565"/>
      <c r="T6" s="565"/>
      <c r="U6" s="565"/>
      <c r="V6" s="565"/>
      <c r="W6" s="565"/>
      <c r="X6" s="125"/>
      <c r="Y6" s="7"/>
      <c r="Z6" s="7"/>
      <c r="AA6" s="7"/>
      <c r="AB6" s="7"/>
      <c r="AC6" s="7"/>
      <c r="AD6" s="7"/>
      <c r="AE6" s="7"/>
      <c r="AF6" s="7"/>
    </row>
    <row r="7" spans="1:32" s="8" customFormat="1" ht="30.75" customHeight="1" hidden="1">
      <c r="A7" s="544" t="s">
        <v>299</v>
      </c>
      <c r="B7" s="544"/>
      <c r="C7" s="544"/>
      <c r="D7" s="544"/>
      <c r="E7" s="544"/>
      <c r="F7" s="544"/>
      <c r="G7" s="544"/>
      <c r="H7" s="544"/>
      <c r="I7" s="544"/>
      <c r="J7" s="544"/>
      <c r="K7" s="544"/>
      <c r="L7" s="544"/>
      <c r="M7" s="544"/>
      <c r="N7" s="544"/>
      <c r="O7" s="544"/>
      <c r="P7" s="544"/>
      <c r="Q7" s="544"/>
      <c r="R7" s="544"/>
      <c r="S7" s="544"/>
      <c r="T7" s="313"/>
      <c r="U7" s="313"/>
      <c r="V7" s="313"/>
      <c r="W7" s="9" t="s">
        <v>148</v>
      </c>
      <c r="X7" s="125"/>
      <c r="Y7" s="7"/>
      <c r="Z7" s="7"/>
      <c r="AA7" s="7"/>
      <c r="AB7" s="7"/>
      <c r="AC7" s="7"/>
      <c r="AD7" s="7"/>
      <c r="AE7" s="7"/>
      <c r="AF7" s="7"/>
    </row>
    <row r="8" spans="1:35" s="8" customFormat="1" ht="27" customHeight="1" hidden="1">
      <c r="A8" s="544" t="s">
        <v>261</v>
      </c>
      <c r="B8" s="544"/>
      <c r="C8" s="544"/>
      <c r="D8" s="544"/>
      <c r="E8" s="544"/>
      <c r="F8" s="544"/>
      <c r="G8" s="544"/>
      <c r="H8" s="544"/>
      <c r="I8" s="544"/>
      <c r="J8" s="544"/>
      <c r="K8" s="544"/>
      <c r="L8" s="544"/>
      <c r="M8" s="544"/>
      <c r="N8" s="544"/>
      <c r="O8" s="544"/>
      <c r="P8" s="544"/>
      <c r="Q8" s="544"/>
      <c r="R8" s="544"/>
      <c r="S8" s="544"/>
      <c r="T8" s="313"/>
      <c r="U8" s="313"/>
      <c r="V8" s="313"/>
      <c r="W8" s="159" t="s">
        <v>148</v>
      </c>
      <c r="X8" s="312"/>
      <c r="Y8" s="312"/>
      <c r="Z8" s="7"/>
      <c r="AA8" s="7"/>
      <c r="AB8" s="7"/>
      <c r="AC8" s="7"/>
      <c r="AD8" s="7"/>
      <c r="AE8" s="7"/>
      <c r="AF8" s="7"/>
      <c r="AG8" s="7"/>
      <c r="AH8" s="7"/>
      <c r="AI8" s="7"/>
    </row>
    <row r="9" spans="1:35" s="8" customFormat="1" ht="19.5" customHeight="1">
      <c r="A9" s="313"/>
      <c r="B9" s="544" t="s">
        <v>327</v>
      </c>
      <c r="C9" s="544"/>
      <c r="D9" s="544"/>
      <c r="E9" s="544"/>
      <c r="F9" s="544"/>
      <c r="G9" s="544"/>
      <c r="H9" s="544"/>
      <c r="I9" s="544"/>
      <c r="J9" s="544"/>
      <c r="K9" s="544"/>
      <c r="L9" s="544"/>
      <c r="M9" s="544"/>
      <c r="N9" s="544"/>
      <c r="O9" s="544"/>
      <c r="P9" s="544"/>
      <c r="Q9" s="544"/>
      <c r="R9" s="544"/>
      <c r="S9" s="544"/>
      <c r="T9" s="544"/>
      <c r="U9" s="544"/>
      <c r="V9" s="544"/>
      <c r="W9" s="159" t="s">
        <v>148</v>
      </c>
      <c r="X9" s="312"/>
      <c r="Y9" s="312"/>
      <c r="Z9" s="7"/>
      <c r="AA9" s="7"/>
      <c r="AB9" s="7"/>
      <c r="AC9" s="7"/>
      <c r="AD9" s="7"/>
      <c r="AE9" s="7"/>
      <c r="AF9" s="7"/>
      <c r="AG9" s="7"/>
      <c r="AH9" s="7"/>
      <c r="AI9" s="7"/>
    </row>
    <row r="10" spans="1:35" s="8" customFormat="1" ht="19.5" customHeight="1" hidden="1">
      <c r="A10" s="313"/>
      <c r="B10" s="544" t="s">
        <v>314</v>
      </c>
      <c r="C10" s="544"/>
      <c r="D10" s="544"/>
      <c r="E10" s="544"/>
      <c r="F10" s="544"/>
      <c r="G10" s="544"/>
      <c r="H10" s="544"/>
      <c r="I10" s="544"/>
      <c r="J10" s="544"/>
      <c r="K10" s="544"/>
      <c r="L10" s="544"/>
      <c r="M10" s="544"/>
      <c r="N10" s="544"/>
      <c r="O10" s="544"/>
      <c r="P10" s="544"/>
      <c r="Q10" s="544"/>
      <c r="R10" s="544"/>
      <c r="S10" s="544"/>
      <c r="T10" s="544"/>
      <c r="U10" s="544"/>
      <c r="V10" s="544"/>
      <c r="W10" s="159" t="s">
        <v>148</v>
      </c>
      <c r="X10" s="312"/>
      <c r="Y10" s="312"/>
      <c r="Z10" s="7"/>
      <c r="AA10" s="7"/>
      <c r="AB10" s="7"/>
      <c r="AC10" s="7"/>
      <c r="AD10" s="7"/>
      <c r="AE10" s="7"/>
      <c r="AF10" s="7"/>
      <c r="AG10" s="7"/>
      <c r="AH10" s="7"/>
      <c r="AI10" s="7"/>
    </row>
    <row r="11" spans="1:35" s="8" customFormat="1" ht="19.5" customHeight="1">
      <c r="A11" s="593" t="s">
        <v>328</v>
      </c>
      <c r="B11" s="544"/>
      <c r="C11" s="544"/>
      <c r="D11" s="544"/>
      <c r="E11" s="544"/>
      <c r="F11" s="544"/>
      <c r="G11" s="544"/>
      <c r="H11" s="544"/>
      <c r="I11" s="544"/>
      <c r="J11" s="544"/>
      <c r="K11" s="544"/>
      <c r="L11" s="544"/>
      <c r="M11" s="544"/>
      <c r="N11" s="544"/>
      <c r="O11" s="544"/>
      <c r="P11" s="544"/>
      <c r="Q11" s="544"/>
      <c r="R11" s="544"/>
      <c r="S11" s="544"/>
      <c r="T11" s="544"/>
      <c r="U11" s="544"/>
      <c r="V11" s="544"/>
      <c r="W11" s="544"/>
      <c r="X11" s="312"/>
      <c r="Y11" s="312"/>
      <c r="Z11" s="7"/>
      <c r="AA11" s="7"/>
      <c r="AB11" s="7"/>
      <c r="AC11" s="7"/>
      <c r="AD11" s="7"/>
      <c r="AE11" s="7"/>
      <c r="AF11" s="7"/>
      <c r="AG11" s="7"/>
      <c r="AH11" s="7"/>
      <c r="AI11" s="7"/>
    </row>
    <row r="12" spans="1:32" s="8" customFormat="1" ht="18" customHeight="1">
      <c r="A12" s="10"/>
      <c r="B12" s="11"/>
      <c r="C12" s="12"/>
      <c r="D12" s="11"/>
      <c r="E12" s="11"/>
      <c r="F12" s="117"/>
      <c r="G12" s="11"/>
      <c r="H12" s="11"/>
      <c r="I12" s="11"/>
      <c r="J12" s="11"/>
      <c r="K12" s="13"/>
      <c r="L12" s="13"/>
      <c r="M12" s="7"/>
      <c r="N12" s="13"/>
      <c r="O12" s="551" t="s">
        <v>262</v>
      </c>
      <c r="P12" s="551"/>
      <c r="Q12" s="551"/>
      <c r="R12" s="551"/>
      <c r="S12" s="551"/>
      <c r="T12" s="551"/>
      <c r="U12" s="551"/>
      <c r="V12" s="551"/>
      <c r="W12" s="551"/>
      <c r="X12" s="125"/>
      <c r="Y12" s="7"/>
      <c r="Z12" s="7"/>
      <c r="AA12" s="7"/>
      <c r="AB12" s="7"/>
      <c r="AC12" s="7"/>
      <c r="AD12" s="7"/>
      <c r="AE12" s="7"/>
      <c r="AF12" s="7"/>
    </row>
    <row r="13" spans="1:32" s="16" customFormat="1" ht="26.25" customHeight="1">
      <c r="A13" s="538" t="s">
        <v>24</v>
      </c>
      <c r="B13" s="560" t="s">
        <v>25</v>
      </c>
      <c r="C13" s="560" t="s">
        <v>26</v>
      </c>
      <c r="D13" s="560" t="s">
        <v>27</v>
      </c>
      <c r="E13" s="560" t="s">
        <v>28</v>
      </c>
      <c r="F13" s="563" t="s">
        <v>29</v>
      </c>
      <c r="G13" s="560" t="s">
        <v>30</v>
      </c>
      <c r="H13" s="560" t="s">
        <v>31</v>
      </c>
      <c r="I13" s="560" t="s">
        <v>32</v>
      </c>
      <c r="J13" s="537" t="s">
        <v>33</v>
      </c>
      <c r="K13" s="537"/>
      <c r="L13" s="537"/>
      <c r="M13" s="554" t="s">
        <v>34</v>
      </c>
      <c r="N13" s="554" t="s">
        <v>204</v>
      </c>
      <c r="O13" s="546" t="s">
        <v>255</v>
      </c>
      <c r="P13" s="547"/>
      <c r="Q13" s="546" t="s">
        <v>274</v>
      </c>
      <c r="R13" s="547"/>
      <c r="S13" s="552"/>
      <c r="T13" s="546" t="s">
        <v>298</v>
      </c>
      <c r="U13" s="547"/>
      <c r="V13" s="552"/>
      <c r="W13" s="560" t="s">
        <v>35</v>
      </c>
      <c r="Y13" s="464"/>
      <c r="Z13" s="464"/>
      <c r="AA13" s="464"/>
      <c r="AB13" s="15"/>
      <c r="AC13" s="15"/>
      <c r="AD13" s="15"/>
      <c r="AE13" s="15"/>
      <c r="AF13" s="15"/>
    </row>
    <row r="14" spans="1:32" s="16" customFormat="1" ht="26.25" customHeight="1">
      <c r="A14" s="539"/>
      <c r="B14" s="561"/>
      <c r="C14" s="561"/>
      <c r="D14" s="561"/>
      <c r="E14" s="561"/>
      <c r="F14" s="564"/>
      <c r="G14" s="561"/>
      <c r="H14" s="561"/>
      <c r="I14" s="561"/>
      <c r="J14" s="541" t="s">
        <v>36</v>
      </c>
      <c r="K14" s="537" t="s">
        <v>37</v>
      </c>
      <c r="L14" s="537"/>
      <c r="M14" s="555"/>
      <c r="N14" s="555"/>
      <c r="O14" s="548"/>
      <c r="P14" s="549"/>
      <c r="Q14" s="548"/>
      <c r="R14" s="549"/>
      <c r="S14" s="553"/>
      <c r="T14" s="548"/>
      <c r="U14" s="549"/>
      <c r="V14" s="553"/>
      <c r="W14" s="561"/>
      <c r="X14" s="126"/>
      <c r="Y14" s="15"/>
      <c r="Z14" s="15"/>
      <c r="AA14" s="15"/>
      <c r="AB14" s="15"/>
      <c r="AC14" s="15"/>
      <c r="AD14" s="15"/>
      <c r="AE14" s="15"/>
      <c r="AF14" s="15"/>
    </row>
    <row r="15" spans="1:32" s="16" customFormat="1" ht="33" customHeight="1">
      <c r="A15" s="539"/>
      <c r="B15" s="561"/>
      <c r="C15" s="561"/>
      <c r="D15" s="561"/>
      <c r="E15" s="561"/>
      <c r="F15" s="564"/>
      <c r="G15" s="561"/>
      <c r="H15" s="561"/>
      <c r="I15" s="561"/>
      <c r="J15" s="542"/>
      <c r="K15" s="537"/>
      <c r="L15" s="537"/>
      <c r="M15" s="555"/>
      <c r="N15" s="555"/>
      <c r="O15" s="556" t="s">
        <v>3</v>
      </c>
      <c r="P15" s="604" t="s">
        <v>38</v>
      </c>
      <c r="Q15" s="556" t="s">
        <v>3</v>
      </c>
      <c r="R15" s="605" t="s">
        <v>38</v>
      </c>
      <c r="S15" s="606"/>
      <c r="T15" s="556" t="s">
        <v>3</v>
      </c>
      <c r="U15" s="605" t="s">
        <v>38</v>
      </c>
      <c r="V15" s="606"/>
      <c r="W15" s="561"/>
      <c r="X15" s="126"/>
      <c r="Y15" s="15"/>
      <c r="Z15" s="15"/>
      <c r="AA15" s="15"/>
      <c r="AB15" s="15"/>
      <c r="AC15" s="15"/>
      <c r="AD15" s="15"/>
      <c r="AE15" s="15"/>
      <c r="AF15" s="15"/>
    </row>
    <row r="16" spans="1:32" s="16" customFormat="1" ht="58.5" customHeight="1">
      <c r="A16" s="540"/>
      <c r="B16" s="562"/>
      <c r="C16" s="562"/>
      <c r="D16" s="562"/>
      <c r="E16" s="562"/>
      <c r="F16" s="564"/>
      <c r="G16" s="562"/>
      <c r="H16" s="562"/>
      <c r="I16" s="562"/>
      <c r="J16" s="543"/>
      <c r="K16" s="309" t="s">
        <v>3</v>
      </c>
      <c r="L16" s="309" t="s">
        <v>39</v>
      </c>
      <c r="M16" s="555"/>
      <c r="N16" s="555"/>
      <c r="O16" s="554"/>
      <c r="P16" s="599" t="s">
        <v>40</v>
      </c>
      <c r="Q16" s="554"/>
      <c r="R16" s="599" t="s">
        <v>40</v>
      </c>
      <c r="S16" s="599" t="s">
        <v>41</v>
      </c>
      <c r="T16" s="554"/>
      <c r="U16" s="599" t="s">
        <v>40</v>
      </c>
      <c r="V16" s="599" t="s">
        <v>41</v>
      </c>
      <c r="W16" s="562"/>
      <c r="X16" s="126"/>
      <c r="Y16" s="144"/>
      <c r="Z16" s="15"/>
      <c r="AA16" s="15"/>
      <c r="AB16" s="15"/>
      <c r="AC16" s="15"/>
      <c r="AD16" s="15"/>
      <c r="AE16" s="15"/>
      <c r="AF16" s="15"/>
    </row>
    <row r="17" spans="1:32" s="22" customFormat="1" ht="21.75" customHeight="1">
      <c r="A17" s="18">
        <v>1</v>
      </c>
      <c r="B17" s="19">
        <v>2</v>
      </c>
      <c r="C17" s="18">
        <v>3</v>
      </c>
      <c r="D17" s="19">
        <v>4</v>
      </c>
      <c r="E17" s="18">
        <v>5</v>
      </c>
      <c r="F17" s="19">
        <v>6</v>
      </c>
      <c r="G17" s="18">
        <v>7</v>
      </c>
      <c r="H17" s="19">
        <v>8</v>
      </c>
      <c r="I17" s="18">
        <v>9</v>
      </c>
      <c r="J17" s="19">
        <v>10</v>
      </c>
      <c r="K17" s="18">
        <v>11</v>
      </c>
      <c r="L17" s="19">
        <v>12</v>
      </c>
      <c r="M17" s="18">
        <v>13</v>
      </c>
      <c r="N17" s="19">
        <v>14</v>
      </c>
      <c r="O17" s="18">
        <v>15</v>
      </c>
      <c r="P17" s="19">
        <v>16</v>
      </c>
      <c r="Q17" s="18">
        <v>17</v>
      </c>
      <c r="R17" s="19">
        <v>18</v>
      </c>
      <c r="S17" s="18">
        <v>19</v>
      </c>
      <c r="T17" s="18">
        <v>17</v>
      </c>
      <c r="U17" s="19">
        <v>18</v>
      </c>
      <c r="V17" s="18">
        <v>19</v>
      </c>
      <c r="W17" s="19">
        <v>20</v>
      </c>
      <c r="X17" s="127"/>
      <c r="Y17" s="21"/>
      <c r="Z17" s="21"/>
      <c r="AA17" s="21"/>
      <c r="AB17" s="21"/>
      <c r="AC17" s="21"/>
      <c r="AD17" s="21"/>
      <c r="AE17" s="21"/>
      <c r="AF17" s="21"/>
    </row>
    <row r="18" spans="1:32" s="33" customFormat="1" ht="26.25" customHeight="1">
      <c r="A18" s="23"/>
      <c r="B18" s="24" t="s">
        <v>42</v>
      </c>
      <c r="C18" s="25"/>
      <c r="D18" s="26"/>
      <c r="E18" s="26"/>
      <c r="F18" s="27"/>
      <c r="G18" s="26"/>
      <c r="H18" s="28"/>
      <c r="I18" s="26"/>
      <c r="J18" s="26"/>
      <c r="K18" s="29">
        <f aca="true" t="shared" si="0" ref="K18:P18">K19+K20+K21+K22+K23</f>
        <v>8408</v>
      </c>
      <c r="L18" s="29">
        <f t="shared" si="0"/>
        <v>8408</v>
      </c>
      <c r="M18" s="29">
        <f t="shared" si="0"/>
        <v>7764</v>
      </c>
      <c r="N18" s="29">
        <f>N19+N20+N21+N22+N23</f>
        <v>3477</v>
      </c>
      <c r="O18" s="29">
        <f t="shared" si="0"/>
        <v>2300</v>
      </c>
      <c r="P18" s="29">
        <f t="shared" si="0"/>
        <v>0</v>
      </c>
      <c r="Q18" s="29">
        <f aca="true" t="shared" si="1" ref="Q18:V18">Q19+Q20+Q21+Q22+Q23</f>
        <v>2300</v>
      </c>
      <c r="R18" s="29">
        <f t="shared" si="1"/>
        <v>0</v>
      </c>
      <c r="S18" s="29">
        <f t="shared" si="1"/>
        <v>0</v>
      </c>
      <c r="T18" s="29">
        <f t="shared" si="1"/>
        <v>2300</v>
      </c>
      <c r="U18" s="29">
        <f t="shared" si="1"/>
        <v>0</v>
      </c>
      <c r="V18" s="29">
        <f t="shared" si="1"/>
        <v>0</v>
      </c>
      <c r="W18" s="256"/>
      <c r="X18" s="128"/>
      <c r="Y18" s="135"/>
      <c r="Z18" s="32"/>
      <c r="AA18" s="32"/>
      <c r="AB18" s="32"/>
      <c r="AC18" s="32"/>
      <c r="AD18" s="32"/>
      <c r="AE18" s="32"/>
      <c r="AF18" s="32"/>
    </row>
    <row r="19" spans="1:32" s="44" customFormat="1" ht="23.25" customHeight="1">
      <c r="A19" s="34">
        <v>1</v>
      </c>
      <c r="B19" s="35" t="s">
        <v>43</v>
      </c>
      <c r="C19" s="36"/>
      <c r="D19" s="37"/>
      <c r="E19" s="37"/>
      <c r="F19" s="38"/>
      <c r="G19" s="37"/>
      <c r="H19" s="39"/>
      <c r="I19" s="37"/>
      <c r="J19" s="40"/>
      <c r="K19" s="41">
        <f aca="true" t="shared" si="2" ref="K19:S19">K38</f>
        <v>0</v>
      </c>
      <c r="L19" s="41">
        <f t="shared" si="2"/>
        <v>0</v>
      </c>
      <c r="M19" s="41">
        <f t="shared" si="2"/>
        <v>0</v>
      </c>
      <c r="N19" s="41">
        <f t="shared" si="2"/>
        <v>0</v>
      </c>
      <c r="O19" s="41">
        <f t="shared" si="2"/>
        <v>0</v>
      </c>
      <c r="P19" s="41">
        <f t="shared" si="2"/>
        <v>0</v>
      </c>
      <c r="Q19" s="41">
        <f t="shared" si="2"/>
        <v>0</v>
      </c>
      <c r="R19" s="41">
        <f t="shared" si="2"/>
        <v>0</v>
      </c>
      <c r="S19" s="41">
        <f t="shared" si="2"/>
        <v>0</v>
      </c>
      <c r="T19" s="41">
        <f>T38</f>
        <v>0</v>
      </c>
      <c r="U19" s="41">
        <f>U38</f>
        <v>0</v>
      </c>
      <c r="V19" s="41">
        <f>V38</f>
        <v>0</v>
      </c>
      <c r="W19" s="41"/>
      <c r="X19" s="129"/>
      <c r="Y19" s="135"/>
      <c r="Z19" s="43"/>
      <c r="AA19" s="43"/>
      <c r="AB19" s="43"/>
      <c r="AC19" s="43"/>
      <c r="AD19" s="43"/>
      <c r="AE19" s="43"/>
      <c r="AF19" s="43"/>
    </row>
    <row r="20" spans="1:32" s="44" customFormat="1" ht="21" customHeight="1">
      <c r="A20" s="34">
        <v>2</v>
      </c>
      <c r="B20" s="35" t="s">
        <v>44</v>
      </c>
      <c r="C20" s="36"/>
      <c r="D20" s="37"/>
      <c r="E20" s="37"/>
      <c r="F20" s="38"/>
      <c r="G20" s="37"/>
      <c r="H20" s="39"/>
      <c r="I20" s="37"/>
      <c r="J20" s="40"/>
      <c r="K20" s="111">
        <f aca="true" t="shared" si="3" ref="K20:P20">K51+K58+K62+K66+K71</f>
        <v>8408</v>
      </c>
      <c r="L20" s="111">
        <f t="shared" si="3"/>
        <v>8408</v>
      </c>
      <c r="M20" s="111">
        <f t="shared" si="3"/>
        <v>7764</v>
      </c>
      <c r="N20" s="111">
        <f>N51+N58+N62+N66+N71</f>
        <v>3477</v>
      </c>
      <c r="O20" s="111">
        <f>O51+O58+O62+O66+O71+O81</f>
        <v>2300</v>
      </c>
      <c r="P20" s="111">
        <f t="shared" si="3"/>
        <v>0</v>
      </c>
      <c r="Q20" s="111">
        <f>Q51+Q58+Q62+Q66+Q71+Q81</f>
        <v>2300</v>
      </c>
      <c r="R20" s="111">
        <f>R51+R58+R62+R66+R71</f>
        <v>0</v>
      </c>
      <c r="S20" s="111">
        <f>S51+S58+S62+S66+S71</f>
        <v>0</v>
      </c>
      <c r="T20" s="111">
        <f>T51+T58+T62+T66+T71+T81</f>
        <v>2300</v>
      </c>
      <c r="U20" s="111">
        <f>U51+U58+U62+U66+U71</f>
        <v>0</v>
      </c>
      <c r="V20" s="111">
        <f>V51+V58+V62+V66+V71</f>
        <v>0</v>
      </c>
      <c r="W20" s="111"/>
      <c r="X20" s="129"/>
      <c r="Y20" s="135"/>
      <c r="Z20" s="43"/>
      <c r="AA20" s="43"/>
      <c r="AB20" s="43"/>
      <c r="AC20" s="43"/>
      <c r="AD20" s="43"/>
      <c r="AE20" s="43"/>
      <c r="AF20" s="43"/>
    </row>
    <row r="21" spans="1:32" s="44" customFormat="1" ht="24" customHeight="1">
      <c r="A21" s="34">
        <v>3</v>
      </c>
      <c r="B21" s="35" t="s">
        <v>45</v>
      </c>
      <c r="C21" s="36"/>
      <c r="D21" s="37"/>
      <c r="E21" s="37"/>
      <c r="F21" s="38"/>
      <c r="G21" s="37"/>
      <c r="H21" s="39"/>
      <c r="I21" s="37"/>
      <c r="J21" s="40"/>
      <c r="K21" s="41">
        <f aca="true" t="shared" si="4" ref="K21:P21">K54+K60+K64+K69+K74</f>
        <v>0</v>
      </c>
      <c r="L21" s="41">
        <f t="shared" si="4"/>
        <v>0</v>
      </c>
      <c r="M21" s="41">
        <f t="shared" si="4"/>
        <v>0</v>
      </c>
      <c r="N21" s="41">
        <f>N54+N60+N64+N69+N74</f>
        <v>0</v>
      </c>
      <c r="O21" s="41">
        <f>O54+O60+O64+O69+O74</f>
        <v>0</v>
      </c>
      <c r="P21" s="41">
        <f t="shared" si="4"/>
        <v>0</v>
      </c>
      <c r="Q21" s="41">
        <f aca="true" t="shared" si="5" ref="Q21:V21">Q54+Q60+Q64+Q69+Q74</f>
        <v>0</v>
      </c>
      <c r="R21" s="41">
        <f t="shared" si="5"/>
        <v>0</v>
      </c>
      <c r="S21" s="41">
        <f t="shared" si="5"/>
        <v>0</v>
      </c>
      <c r="T21" s="41">
        <f t="shared" si="5"/>
        <v>0</v>
      </c>
      <c r="U21" s="41">
        <f t="shared" si="5"/>
        <v>0</v>
      </c>
      <c r="V21" s="41">
        <f t="shared" si="5"/>
        <v>0</v>
      </c>
      <c r="W21" s="41"/>
      <c r="X21" s="129"/>
      <c r="Y21" s="135"/>
      <c r="Z21" s="43"/>
      <c r="AA21" s="43"/>
      <c r="AB21" s="43"/>
      <c r="AC21" s="43"/>
      <c r="AD21" s="43"/>
      <c r="AE21" s="43"/>
      <c r="AF21" s="43"/>
    </row>
    <row r="22" spans="1:32" s="44" customFormat="1" ht="23.25">
      <c r="A22" s="34">
        <v>4</v>
      </c>
      <c r="B22" s="35" t="s">
        <v>21</v>
      </c>
      <c r="C22" s="36"/>
      <c r="D22" s="37"/>
      <c r="E22" s="37"/>
      <c r="F22" s="38"/>
      <c r="G22" s="37"/>
      <c r="H22" s="39"/>
      <c r="I22" s="37"/>
      <c r="J22" s="40"/>
      <c r="K22" s="41"/>
      <c r="L22" s="41"/>
      <c r="M22" s="41"/>
      <c r="N22" s="41"/>
      <c r="O22" s="41"/>
      <c r="P22" s="41"/>
      <c r="Q22" s="41"/>
      <c r="R22" s="41"/>
      <c r="S22" s="41"/>
      <c r="T22" s="41"/>
      <c r="U22" s="41"/>
      <c r="V22" s="41"/>
      <c r="W22" s="41"/>
      <c r="X22" s="129"/>
      <c r="Y22" s="135"/>
      <c r="Z22" s="43"/>
      <c r="AA22" s="43"/>
      <c r="AB22" s="43"/>
      <c r="AC22" s="43"/>
      <c r="AD22" s="43"/>
      <c r="AE22" s="43"/>
      <c r="AF22" s="43"/>
    </row>
    <row r="23" spans="1:32" s="44" customFormat="1" ht="23.25">
      <c r="A23" s="34">
        <v>5</v>
      </c>
      <c r="B23" s="35" t="s">
        <v>46</v>
      </c>
      <c r="C23" s="36"/>
      <c r="D23" s="37"/>
      <c r="E23" s="37"/>
      <c r="F23" s="38"/>
      <c r="G23" s="37"/>
      <c r="H23" s="39"/>
      <c r="I23" s="37"/>
      <c r="J23" s="40"/>
      <c r="K23" s="41"/>
      <c r="L23" s="41"/>
      <c r="M23" s="41"/>
      <c r="N23" s="41"/>
      <c r="O23" s="41"/>
      <c r="P23" s="41"/>
      <c r="Q23" s="41"/>
      <c r="R23" s="41"/>
      <c r="S23" s="41"/>
      <c r="T23" s="41"/>
      <c r="U23" s="41"/>
      <c r="V23" s="41"/>
      <c r="W23" s="41"/>
      <c r="X23" s="129"/>
      <c r="Y23" s="135"/>
      <c r="Z23" s="43"/>
      <c r="AA23" s="43"/>
      <c r="AB23" s="43"/>
      <c r="AC23" s="43"/>
      <c r="AD23" s="43"/>
      <c r="AE23" s="43"/>
      <c r="AF23" s="43"/>
    </row>
    <row r="24" spans="1:32" s="33" customFormat="1" ht="32.25" customHeight="1">
      <c r="A24" s="46" t="s">
        <v>6</v>
      </c>
      <c r="B24" s="45" t="s">
        <v>47</v>
      </c>
      <c r="C24" s="36"/>
      <c r="D24" s="48"/>
      <c r="E24" s="48"/>
      <c r="F24" s="49"/>
      <c r="G24" s="48"/>
      <c r="H24" s="50"/>
      <c r="I24" s="48"/>
      <c r="J24" s="40"/>
      <c r="K24" s="42">
        <f aca="true" t="shared" si="6" ref="K24:P24">SUM(K25:K35)</f>
        <v>44825</v>
      </c>
      <c r="L24" s="42">
        <f t="shared" si="6"/>
        <v>44825</v>
      </c>
      <c r="M24" s="42">
        <f t="shared" si="6"/>
        <v>9443</v>
      </c>
      <c r="N24" s="42">
        <f>SUM(N25:N35)</f>
        <v>4909</v>
      </c>
      <c r="O24" s="42">
        <f t="shared" si="6"/>
        <v>2300</v>
      </c>
      <c r="P24" s="42">
        <f t="shared" si="6"/>
        <v>0</v>
      </c>
      <c r="Q24" s="42">
        <f aca="true" t="shared" si="7" ref="Q24:V24">SUM(Q25:Q35)</f>
        <v>2300</v>
      </c>
      <c r="R24" s="42">
        <f t="shared" si="7"/>
        <v>0</v>
      </c>
      <c r="S24" s="42">
        <f t="shared" si="7"/>
        <v>0</v>
      </c>
      <c r="T24" s="42">
        <f t="shared" si="7"/>
        <v>2300</v>
      </c>
      <c r="U24" s="42">
        <f t="shared" si="7"/>
        <v>0</v>
      </c>
      <c r="V24" s="42">
        <f t="shared" si="7"/>
        <v>0</v>
      </c>
      <c r="W24" s="42"/>
      <c r="X24" s="128"/>
      <c r="Y24" s="135"/>
      <c r="Z24" s="32"/>
      <c r="AA24" s="32"/>
      <c r="AB24" s="32"/>
      <c r="AC24" s="32"/>
      <c r="AD24" s="32"/>
      <c r="AE24" s="32"/>
      <c r="AF24" s="32"/>
    </row>
    <row r="25" spans="1:32" s="44" customFormat="1" ht="23.25">
      <c r="A25" s="34">
        <v>1</v>
      </c>
      <c r="B25" s="35" t="s">
        <v>12</v>
      </c>
      <c r="C25" s="36"/>
      <c r="D25" s="37"/>
      <c r="E25" s="37"/>
      <c r="F25" s="38"/>
      <c r="G25" s="37"/>
      <c r="H25" s="39"/>
      <c r="I25" s="37"/>
      <c r="J25" s="40"/>
      <c r="K25" s="41">
        <f>K39+K50</f>
        <v>4463</v>
      </c>
      <c r="L25" s="41">
        <f>L39+L50</f>
        <v>4463</v>
      </c>
      <c r="M25" s="41">
        <f>M39+M50</f>
        <v>3874</v>
      </c>
      <c r="N25" s="41">
        <f>N39+N50</f>
        <v>1582</v>
      </c>
      <c r="O25" s="111">
        <f>O39+O50</f>
        <v>1000</v>
      </c>
      <c r="P25" s="53"/>
      <c r="Q25" s="111">
        <f>Q39+Q50</f>
        <v>1000</v>
      </c>
      <c r="R25" s="53"/>
      <c r="S25" s="53"/>
      <c r="T25" s="111">
        <f>T39+T50</f>
        <v>1000</v>
      </c>
      <c r="U25" s="53"/>
      <c r="V25" s="53"/>
      <c r="W25" s="53"/>
      <c r="X25" s="130"/>
      <c r="Y25" s="135"/>
      <c r="Z25" s="30"/>
      <c r="AA25" s="30"/>
      <c r="AB25" s="43"/>
      <c r="AC25" s="43"/>
      <c r="AD25" s="43"/>
      <c r="AE25" s="43"/>
      <c r="AF25" s="43"/>
    </row>
    <row r="26" spans="1:32" s="44" customFormat="1" ht="23.25">
      <c r="A26" s="34">
        <v>2</v>
      </c>
      <c r="B26" s="35" t="s">
        <v>13</v>
      </c>
      <c r="C26" s="36"/>
      <c r="D26" s="37"/>
      <c r="E26" s="37"/>
      <c r="F26" s="38"/>
      <c r="G26" s="37"/>
      <c r="H26" s="39"/>
      <c r="I26" s="37"/>
      <c r="J26" s="40"/>
      <c r="K26" s="41">
        <f>K40+K57</f>
        <v>0</v>
      </c>
      <c r="L26" s="41">
        <f>L40+L57</f>
        <v>0</v>
      </c>
      <c r="M26" s="41">
        <f>M40+M57</f>
        <v>0</v>
      </c>
      <c r="N26" s="41">
        <f>N40+N57</f>
        <v>0</v>
      </c>
      <c r="O26" s="111">
        <f>O40+O57</f>
        <v>0</v>
      </c>
      <c r="P26" s="53"/>
      <c r="Q26" s="111">
        <f>Q40+Q57</f>
        <v>0</v>
      </c>
      <c r="R26" s="53"/>
      <c r="S26" s="53"/>
      <c r="T26" s="111">
        <f>T40+T57</f>
        <v>0</v>
      </c>
      <c r="U26" s="53"/>
      <c r="V26" s="53"/>
      <c r="W26" s="53"/>
      <c r="X26" s="130"/>
      <c r="Y26" s="135"/>
      <c r="Z26" s="30"/>
      <c r="AA26" s="43"/>
      <c r="AB26" s="43"/>
      <c r="AC26" s="43"/>
      <c r="AD26" s="43"/>
      <c r="AE26" s="43"/>
      <c r="AF26" s="43"/>
    </row>
    <row r="27" spans="1:32" s="44" customFormat="1" ht="23.25">
      <c r="A27" s="34">
        <v>3</v>
      </c>
      <c r="B27" s="35" t="s">
        <v>14</v>
      </c>
      <c r="C27" s="36"/>
      <c r="D27" s="37"/>
      <c r="E27" s="37"/>
      <c r="F27" s="38"/>
      <c r="G27" s="37"/>
      <c r="H27" s="39"/>
      <c r="I27" s="37"/>
      <c r="J27" s="40"/>
      <c r="K27" s="41">
        <f>K42+K61</f>
        <v>0</v>
      </c>
      <c r="L27" s="41">
        <f>L42+L61</f>
        <v>0</v>
      </c>
      <c r="M27" s="41">
        <f>M42+M61</f>
        <v>0</v>
      </c>
      <c r="N27" s="41">
        <f>N42+N61</f>
        <v>0</v>
      </c>
      <c r="O27" s="111">
        <f>O42+O61</f>
        <v>0</v>
      </c>
      <c r="P27" s="53"/>
      <c r="Q27" s="111">
        <f>Q42+Q61</f>
        <v>0</v>
      </c>
      <c r="R27" s="53"/>
      <c r="S27" s="53"/>
      <c r="T27" s="111">
        <f>T42+T61</f>
        <v>0</v>
      </c>
      <c r="U27" s="53"/>
      <c r="V27" s="53"/>
      <c r="W27" s="53"/>
      <c r="X27" s="130"/>
      <c r="Y27" s="135"/>
      <c r="Z27" s="30"/>
      <c r="AA27" s="43"/>
      <c r="AB27" s="43"/>
      <c r="AC27" s="43"/>
      <c r="AD27" s="43"/>
      <c r="AE27" s="43"/>
      <c r="AF27" s="43"/>
    </row>
    <row r="28" spans="1:32" s="44" customFormat="1" ht="23.25">
      <c r="A28" s="34">
        <v>4</v>
      </c>
      <c r="B28" s="35" t="s">
        <v>15</v>
      </c>
      <c r="C28" s="36"/>
      <c r="D28" s="37"/>
      <c r="E28" s="37"/>
      <c r="F28" s="38"/>
      <c r="G28" s="37"/>
      <c r="H28" s="39"/>
      <c r="I28" s="37"/>
      <c r="J28" s="40"/>
      <c r="K28" s="41">
        <f>K43+K65</f>
        <v>0</v>
      </c>
      <c r="L28" s="41">
        <f>L43+L65</f>
        <v>0</v>
      </c>
      <c r="M28" s="41">
        <f>M43+M65</f>
        <v>0</v>
      </c>
      <c r="N28" s="41">
        <f>N43+N65</f>
        <v>0</v>
      </c>
      <c r="O28" s="111">
        <f>O43+O65</f>
        <v>0</v>
      </c>
      <c r="P28" s="53"/>
      <c r="Q28" s="111">
        <f>Q43+Q65</f>
        <v>0</v>
      </c>
      <c r="R28" s="53"/>
      <c r="S28" s="53"/>
      <c r="T28" s="111">
        <f>T43+T65</f>
        <v>0</v>
      </c>
      <c r="U28" s="53"/>
      <c r="V28" s="53"/>
      <c r="W28" s="53"/>
      <c r="X28" s="130"/>
      <c r="Y28" s="135"/>
      <c r="Z28" s="30"/>
      <c r="AA28" s="43"/>
      <c r="AB28" s="43"/>
      <c r="AC28" s="43"/>
      <c r="AD28" s="43"/>
      <c r="AE28" s="43"/>
      <c r="AF28" s="43"/>
    </row>
    <row r="29" spans="1:32" s="44" customFormat="1" ht="23.25">
      <c r="A29" s="34">
        <v>5</v>
      </c>
      <c r="B29" s="35" t="s">
        <v>16</v>
      </c>
      <c r="C29" s="36"/>
      <c r="D29" s="37"/>
      <c r="E29" s="37"/>
      <c r="F29" s="38"/>
      <c r="G29" s="37"/>
      <c r="H29" s="39"/>
      <c r="I29" s="37"/>
      <c r="J29" s="40"/>
      <c r="K29" s="41">
        <f aca="true" t="shared" si="8" ref="K29:P29">K44+K70</f>
        <v>3945</v>
      </c>
      <c r="L29" s="41">
        <f t="shared" si="8"/>
        <v>3945</v>
      </c>
      <c r="M29" s="41">
        <f t="shared" si="8"/>
        <v>3890</v>
      </c>
      <c r="N29" s="41">
        <f>N44+N70</f>
        <v>1895</v>
      </c>
      <c r="O29" s="111">
        <f t="shared" si="8"/>
        <v>1200</v>
      </c>
      <c r="P29" s="111">
        <f t="shared" si="8"/>
        <v>0</v>
      </c>
      <c r="Q29" s="111">
        <f aca="true" t="shared" si="9" ref="Q29:V29">Q44+Q70</f>
        <v>1200</v>
      </c>
      <c r="R29" s="111">
        <f t="shared" si="9"/>
        <v>0</v>
      </c>
      <c r="S29" s="111">
        <f t="shared" si="9"/>
        <v>0</v>
      </c>
      <c r="T29" s="111">
        <f t="shared" si="9"/>
        <v>1200</v>
      </c>
      <c r="U29" s="111">
        <f t="shared" si="9"/>
        <v>0</v>
      </c>
      <c r="V29" s="111">
        <f t="shared" si="9"/>
        <v>0</v>
      </c>
      <c r="W29" s="111"/>
      <c r="X29" s="130"/>
      <c r="Y29" s="135"/>
      <c r="Z29" s="30"/>
      <c r="AA29" s="43"/>
      <c r="AB29" s="43"/>
      <c r="AC29" s="43"/>
      <c r="AD29" s="43"/>
      <c r="AE29" s="43"/>
      <c r="AF29" s="43"/>
    </row>
    <row r="30" spans="1:32" s="44" customFormat="1" ht="23.25">
      <c r="A30" s="34">
        <v>6</v>
      </c>
      <c r="B30" s="35" t="s">
        <v>17</v>
      </c>
      <c r="C30" s="36"/>
      <c r="D30" s="37"/>
      <c r="E30" s="37"/>
      <c r="F30" s="38"/>
      <c r="G30" s="37"/>
      <c r="H30" s="39"/>
      <c r="I30" s="37"/>
      <c r="J30" s="40"/>
      <c r="K30" s="41">
        <f>K45+K77</f>
        <v>0</v>
      </c>
      <c r="L30" s="41">
        <f>L45+L77</f>
        <v>0</v>
      </c>
      <c r="M30" s="41">
        <f>M45+M77</f>
        <v>0</v>
      </c>
      <c r="N30" s="41">
        <f>N45+N77</f>
        <v>0</v>
      </c>
      <c r="O30" s="53"/>
      <c r="P30" s="53"/>
      <c r="Q30" s="53"/>
      <c r="R30" s="53"/>
      <c r="S30" s="53"/>
      <c r="T30" s="53"/>
      <c r="U30" s="53"/>
      <c r="V30" s="53"/>
      <c r="W30" s="53"/>
      <c r="X30" s="130"/>
      <c r="Y30" s="135"/>
      <c r="Z30" s="30"/>
      <c r="AA30" s="43"/>
      <c r="AB30" s="43"/>
      <c r="AC30" s="43"/>
      <c r="AD30" s="43"/>
      <c r="AE30" s="43"/>
      <c r="AF30" s="43"/>
    </row>
    <row r="31" spans="1:32" s="44" customFormat="1" ht="23.25">
      <c r="A31" s="34">
        <v>7</v>
      </c>
      <c r="B31" s="35" t="s">
        <v>18</v>
      </c>
      <c r="C31" s="36"/>
      <c r="D31" s="37"/>
      <c r="E31" s="37"/>
      <c r="F31" s="38"/>
      <c r="G31" s="37"/>
      <c r="H31" s="39"/>
      <c r="I31" s="37"/>
      <c r="J31" s="40"/>
      <c r="K31" s="41">
        <f>K46+K80</f>
        <v>36417</v>
      </c>
      <c r="L31" s="41">
        <f>L46+L80</f>
        <v>36417</v>
      </c>
      <c r="M31" s="41">
        <f>M46+M80</f>
        <v>1679</v>
      </c>
      <c r="N31" s="41">
        <f>N46+N80</f>
        <v>1432</v>
      </c>
      <c r="O31" s="41">
        <f>O46+O80</f>
        <v>100</v>
      </c>
      <c r="P31" s="53"/>
      <c r="Q31" s="41">
        <f>Q46+Q80</f>
        <v>100</v>
      </c>
      <c r="R31" s="53"/>
      <c r="S31" s="53"/>
      <c r="T31" s="41">
        <f>T46+T80</f>
        <v>100</v>
      </c>
      <c r="U31" s="53"/>
      <c r="V31" s="53"/>
      <c r="W31" s="53"/>
      <c r="X31" s="130"/>
      <c r="Y31" s="135"/>
      <c r="Z31" s="30"/>
      <c r="AA31" s="43"/>
      <c r="AB31" s="43"/>
      <c r="AC31" s="43"/>
      <c r="AD31" s="43"/>
      <c r="AE31" s="43"/>
      <c r="AF31" s="43"/>
    </row>
    <row r="32" spans="1:32" s="44" customFormat="1" ht="23.25">
      <c r="A32" s="34">
        <v>8</v>
      </c>
      <c r="B32" s="35" t="s">
        <v>19</v>
      </c>
      <c r="C32" s="36"/>
      <c r="D32" s="37"/>
      <c r="E32" s="37"/>
      <c r="F32" s="38"/>
      <c r="G32" s="37"/>
      <c r="H32" s="39"/>
      <c r="I32" s="37"/>
      <c r="J32" s="40"/>
      <c r="K32" s="41">
        <f>K47+K84</f>
        <v>0</v>
      </c>
      <c r="L32" s="41">
        <f>L47+L84</f>
        <v>0</v>
      </c>
      <c r="M32" s="41">
        <f>M47+M84</f>
        <v>0</v>
      </c>
      <c r="N32" s="41">
        <f>N47+N84</f>
        <v>0</v>
      </c>
      <c r="O32" s="53"/>
      <c r="P32" s="53"/>
      <c r="Q32" s="53"/>
      <c r="R32" s="53"/>
      <c r="S32" s="53"/>
      <c r="T32" s="53"/>
      <c r="U32" s="53"/>
      <c r="V32" s="53"/>
      <c r="W32" s="53"/>
      <c r="X32" s="130"/>
      <c r="Y32" s="135"/>
      <c r="Z32" s="30"/>
      <c r="AA32" s="43"/>
      <c r="AB32" s="43"/>
      <c r="AC32" s="43"/>
      <c r="AD32" s="43"/>
      <c r="AE32" s="43"/>
      <c r="AF32" s="43"/>
    </row>
    <row r="33" spans="1:32" s="44" customFormat="1" ht="23.25">
      <c r="A33" s="34">
        <v>9</v>
      </c>
      <c r="B33" s="35" t="s">
        <v>20</v>
      </c>
      <c r="C33" s="36"/>
      <c r="D33" s="37"/>
      <c r="E33" s="37"/>
      <c r="F33" s="38"/>
      <c r="G33" s="37"/>
      <c r="H33" s="39"/>
      <c r="I33" s="37"/>
      <c r="J33" s="40"/>
      <c r="K33" s="41">
        <f>K48+K87</f>
        <v>0</v>
      </c>
      <c r="L33" s="41">
        <f>L48+L87</f>
        <v>0</v>
      </c>
      <c r="M33" s="41">
        <f>M48+M87</f>
        <v>0</v>
      </c>
      <c r="N33" s="41">
        <f>N48+N87</f>
        <v>0</v>
      </c>
      <c r="O33" s="53"/>
      <c r="P33" s="53"/>
      <c r="Q33" s="53"/>
      <c r="R33" s="53"/>
      <c r="S33" s="53"/>
      <c r="T33" s="53"/>
      <c r="U33" s="53"/>
      <c r="V33" s="53"/>
      <c r="W33" s="53"/>
      <c r="X33" s="130"/>
      <c r="Y33" s="135"/>
      <c r="Z33" s="30"/>
      <c r="AA33" s="43"/>
      <c r="AB33" s="43"/>
      <c r="AC33" s="43"/>
      <c r="AD33" s="43"/>
      <c r="AE33" s="43"/>
      <c r="AF33" s="43"/>
    </row>
    <row r="34" spans="1:32" s="44" customFormat="1" ht="23.25">
      <c r="A34" s="34"/>
      <c r="B34" s="35" t="s">
        <v>21</v>
      </c>
      <c r="C34" s="36"/>
      <c r="D34" s="37"/>
      <c r="E34" s="37"/>
      <c r="F34" s="38"/>
      <c r="G34" s="37"/>
      <c r="H34" s="39"/>
      <c r="I34" s="37"/>
      <c r="J34" s="40"/>
      <c r="K34" s="41"/>
      <c r="L34" s="41"/>
      <c r="M34" s="41"/>
      <c r="N34" s="41"/>
      <c r="O34" s="41"/>
      <c r="P34" s="41"/>
      <c r="Q34" s="41"/>
      <c r="R34" s="41"/>
      <c r="S34" s="41"/>
      <c r="T34" s="41"/>
      <c r="U34" s="41"/>
      <c r="V34" s="41"/>
      <c r="W34" s="41"/>
      <c r="X34" s="130"/>
      <c r="Y34" s="135"/>
      <c r="Z34" s="30"/>
      <c r="AA34" s="43"/>
      <c r="AB34" s="43"/>
      <c r="AC34" s="43"/>
      <c r="AD34" s="43"/>
      <c r="AE34" s="43"/>
      <c r="AF34" s="43"/>
    </row>
    <row r="35" spans="1:32" s="44" customFormat="1" ht="23.25">
      <c r="A35" s="46"/>
      <c r="B35" s="45" t="s">
        <v>46</v>
      </c>
      <c r="C35" s="47"/>
      <c r="D35" s="48"/>
      <c r="E35" s="48"/>
      <c r="F35" s="49"/>
      <c r="G35" s="48"/>
      <c r="H35" s="50"/>
      <c r="I35" s="48"/>
      <c r="J35"/>
      <c r="K35" s="42"/>
      <c r="L35" s="42"/>
      <c r="M35" s="42"/>
      <c r="N35" s="42"/>
      <c r="O35" s="42"/>
      <c r="P35" s="42"/>
      <c r="Q35" s="42"/>
      <c r="R35" s="42"/>
      <c r="S35" s="42"/>
      <c r="T35" s="42"/>
      <c r="U35" s="42"/>
      <c r="V35" s="42"/>
      <c r="W35" s="42"/>
      <c r="X35" s="129"/>
      <c r="Y35" s="135"/>
      <c r="Z35" s="30"/>
      <c r="AA35" s="43"/>
      <c r="AB35" s="43"/>
      <c r="AC35" s="43"/>
      <c r="AD35" s="43"/>
      <c r="AE35" s="43"/>
      <c r="AF35" s="43"/>
    </row>
    <row r="36" spans="1:32" s="33" customFormat="1" ht="23.25">
      <c r="A36" s="46"/>
      <c r="B36" s="45" t="s">
        <v>48</v>
      </c>
      <c r="C36" s="36"/>
      <c r="D36" s="48"/>
      <c r="E36" s="48"/>
      <c r="F36" s="49"/>
      <c r="G36" s="48"/>
      <c r="H36" s="50"/>
      <c r="I36" s="48"/>
      <c r="J36" s="40"/>
      <c r="K36" s="42"/>
      <c r="L36" s="42"/>
      <c r="M36" s="42"/>
      <c r="N36" s="42"/>
      <c r="O36" s="42"/>
      <c r="P36" s="42"/>
      <c r="Q36" s="42"/>
      <c r="R36" s="42"/>
      <c r="S36" s="42"/>
      <c r="T36" s="42"/>
      <c r="U36" s="42"/>
      <c r="V36" s="42"/>
      <c r="W36" s="42"/>
      <c r="X36" s="128"/>
      <c r="Y36" s="135"/>
      <c r="Z36" s="32"/>
      <c r="AA36" s="32"/>
      <c r="AB36" s="32"/>
      <c r="AC36" s="32"/>
      <c r="AD36" s="32"/>
      <c r="AE36" s="32"/>
      <c r="AF36" s="32"/>
    </row>
    <row r="37" spans="1:32" s="33" customFormat="1" ht="32.25" customHeight="1">
      <c r="A37" s="46" t="s">
        <v>23</v>
      </c>
      <c r="B37" s="45" t="s">
        <v>47</v>
      </c>
      <c r="C37" s="36"/>
      <c r="D37" s="48"/>
      <c r="E37" s="48"/>
      <c r="F37" s="49"/>
      <c r="G37" s="48"/>
      <c r="H37" s="50"/>
      <c r="I37" s="48"/>
      <c r="J37" s="40"/>
      <c r="K37" s="42">
        <f aca="true" t="shared" si="10" ref="K37:P37">K38+K49+K91+K92</f>
        <v>44825</v>
      </c>
      <c r="L37" s="42">
        <f t="shared" si="10"/>
        <v>44825</v>
      </c>
      <c r="M37" s="42">
        <f t="shared" si="10"/>
        <v>9443</v>
      </c>
      <c r="N37" s="42">
        <f>N38+N49+N91+N92</f>
        <v>4909</v>
      </c>
      <c r="O37" s="42">
        <f t="shared" si="10"/>
        <v>2300</v>
      </c>
      <c r="P37" s="42">
        <f t="shared" si="10"/>
        <v>0</v>
      </c>
      <c r="Q37" s="42">
        <f aca="true" t="shared" si="11" ref="Q37:V37">Q38+Q49+Q91+Q92</f>
        <v>2300</v>
      </c>
      <c r="R37" s="42">
        <f t="shared" si="11"/>
        <v>0</v>
      </c>
      <c r="S37" s="42">
        <f t="shared" si="11"/>
        <v>0</v>
      </c>
      <c r="T37" s="42">
        <f t="shared" si="11"/>
        <v>2300</v>
      </c>
      <c r="U37" s="42">
        <f t="shared" si="11"/>
        <v>0</v>
      </c>
      <c r="V37" s="42">
        <f t="shared" si="11"/>
        <v>0</v>
      </c>
      <c r="W37" s="42"/>
      <c r="X37" s="128"/>
      <c r="Y37" s="135"/>
      <c r="Z37" s="32"/>
      <c r="AA37" s="32"/>
      <c r="AB37" s="32"/>
      <c r="AC37" s="32"/>
      <c r="AD37" s="32"/>
      <c r="AE37" s="32"/>
      <c r="AF37" s="32"/>
    </row>
    <row r="38" spans="1:32" s="33" customFormat="1" ht="23.25" customHeight="1">
      <c r="A38" s="46" t="s">
        <v>49</v>
      </c>
      <c r="B38" s="45" t="s">
        <v>50</v>
      </c>
      <c r="C38" s="50"/>
      <c r="D38" s="48"/>
      <c r="E38" s="48"/>
      <c r="F38" s="49"/>
      <c r="G38" s="48"/>
      <c r="H38" s="50"/>
      <c r="I38" s="48"/>
      <c r="J38" s="40"/>
      <c r="K38" s="42">
        <f aca="true" t="shared" si="12" ref="K38:S38">K39+K40+K42+K43+K44+K45+K46+K47+K48</f>
        <v>0</v>
      </c>
      <c r="L38" s="42">
        <f t="shared" si="12"/>
        <v>0</v>
      </c>
      <c r="M38" s="42">
        <f t="shared" si="12"/>
        <v>0</v>
      </c>
      <c r="N38" s="42">
        <f t="shared" si="12"/>
        <v>0</v>
      </c>
      <c r="O38" s="42">
        <f t="shared" si="12"/>
        <v>0</v>
      </c>
      <c r="P38" s="42">
        <f t="shared" si="12"/>
        <v>0</v>
      </c>
      <c r="Q38" s="42">
        <f t="shared" si="12"/>
        <v>0</v>
      </c>
      <c r="R38" s="42">
        <f t="shared" si="12"/>
        <v>0</v>
      </c>
      <c r="S38" s="42">
        <f t="shared" si="12"/>
        <v>0</v>
      </c>
      <c r="T38" s="42">
        <f>T39+T40+T42+T43+T44+T45+T46+T47+T48</f>
        <v>0</v>
      </c>
      <c r="U38" s="42">
        <f>U39+U40+U42+U43+U44+U45+U46+U47+U48</f>
        <v>0</v>
      </c>
      <c r="V38" s="42">
        <f>V39+V40+V42+V43+V44+V45+V46+V47+V48</f>
        <v>0</v>
      </c>
      <c r="W38" s="42"/>
      <c r="X38" s="128"/>
      <c r="Y38" s="135"/>
      <c r="Z38" s="32"/>
      <c r="AA38" s="32"/>
      <c r="AB38" s="32"/>
      <c r="AC38" s="32"/>
      <c r="AD38" s="32"/>
      <c r="AE38" s="32"/>
      <c r="AF38" s="32"/>
    </row>
    <row r="39" spans="1:32" s="33" customFormat="1" ht="23.25">
      <c r="A39" s="46" t="s">
        <v>51</v>
      </c>
      <c r="B39" s="45" t="s">
        <v>52</v>
      </c>
      <c r="C39" s="50"/>
      <c r="D39" s="48"/>
      <c r="E39" s="48"/>
      <c r="F39" s="49"/>
      <c r="G39" s="48"/>
      <c r="H39" s="50"/>
      <c r="I39" s="48"/>
      <c r="J39" s="40"/>
      <c r="K39" s="42">
        <v>0</v>
      </c>
      <c r="L39" s="42">
        <v>0</v>
      </c>
      <c r="M39" s="42">
        <v>0</v>
      </c>
      <c r="N39" s="42">
        <v>0</v>
      </c>
      <c r="O39" s="42">
        <v>0</v>
      </c>
      <c r="P39" s="42">
        <v>0</v>
      </c>
      <c r="Q39" s="42">
        <v>0</v>
      </c>
      <c r="R39" s="42">
        <v>0</v>
      </c>
      <c r="S39" s="42">
        <v>0</v>
      </c>
      <c r="T39" s="42">
        <v>0</v>
      </c>
      <c r="U39" s="42">
        <v>0</v>
      </c>
      <c r="V39" s="42">
        <v>0</v>
      </c>
      <c r="W39" s="42"/>
      <c r="X39" s="128"/>
      <c r="Y39" s="135"/>
      <c r="Z39" s="32"/>
      <c r="AA39" s="32"/>
      <c r="AB39" s="32"/>
      <c r="AC39" s="32"/>
      <c r="AD39" s="32"/>
      <c r="AE39" s="32"/>
      <c r="AF39" s="32"/>
    </row>
    <row r="40" spans="1:32" s="33" customFormat="1" ht="23.25">
      <c r="A40" s="46" t="s">
        <v>53</v>
      </c>
      <c r="B40" s="45" t="s">
        <v>54</v>
      </c>
      <c r="C40" s="50"/>
      <c r="D40" s="48"/>
      <c r="E40" s="48"/>
      <c r="F40" s="49"/>
      <c r="G40" s="48"/>
      <c r="H40" s="50"/>
      <c r="I40" s="48"/>
      <c r="J40" s="40"/>
      <c r="K40" s="42">
        <f aca="true" t="shared" si="13" ref="K40:V40">K41</f>
        <v>0</v>
      </c>
      <c r="L40" s="42">
        <f t="shared" si="13"/>
        <v>0</v>
      </c>
      <c r="M40" s="42">
        <f t="shared" si="13"/>
        <v>0</v>
      </c>
      <c r="N40" s="42">
        <f>N41</f>
        <v>0</v>
      </c>
      <c r="O40" s="42">
        <f t="shared" si="13"/>
        <v>0</v>
      </c>
      <c r="P40" s="42">
        <f t="shared" si="13"/>
        <v>0</v>
      </c>
      <c r="Q40" s="42">
        <f t="shared" si="13"/>
        <v>0</v>
      </c>
      <c r="R40" s="42">
        <f t="shared" si="13"/>
        <v>0</v>
      </c>
      <c r="S40" s="42">
        <f t="shared" si="13"/>
        <v>0</v>
      </c>
      <c r="T40" s="42">
        <f t="shared" si="13"/>
        <v>0</v>
      </c>
      <c r="U40" s="42">
        <f t="shared" si="13"/>
        <v>0</v>
      </c>
      <c r="V40" s="42">
        <f t="shared" si="13"/>
        <v>0</v>
      </c>
      <c r="W40" s="42"/>
      <c r="X40" s="128"/>
      <c r="Y40" s="135"/>
      <c r="Z40" s="32"/>
      <c r="AA40" s="32"/>
      <c r="AB40" s="32"/>
      <c r="AC40" s="32"/>
      <c r="AD40" s="32"/>
      <c r="AE40" s="32"/>
      <c r="AF40" s="32"/>
    </row>
    <row r="41" spans="1:32" s="33" customFormat="1" ht="0.75" customHeight="1">
      <c r="A41" s="55"/>
      <c r="B41" s="35"/>
      <c r="C41" s="41"/>
      <c r="D41" s="41"/>
      <c r="E41" s="36"/>
      <c r="F41" s="54"/>
      <c r="G41" s="41"/>
      <c r="H41" s="41"/>
      <c r="I41" s="41"/>
      <c r="J41" s="36"/>
      <c r="K41" s="41"/>
      <c r="L41" s="41"/>
      <c r="M41" s="41"/>
      <c r="N41" s="41"/>
      <c r="O41" s="41"/>
      <c r="P41" s="41"/>
      <c r="Q41" s="41"/>
      <c r="R41" s="41"/>
      <c r="S41" s="41"/>
      <c r="T41" s="41"/>
      <c r="U41" s="41"/>
      <c r="V41" s="41"/>
      <c r="W41" s="41"/>
      <c r="X41" s="133"/>
      <c r="Y41" s="135"/>
      <c r="Z41" s="32"/>
      <c r="AA41" s="32"/>
      <c r="AB41" s="32"/>
      <c r="AC41" s="32"/>
      <c r="AD41" s="32"/>
      <c r="AE41" s="32"/>
      <c r="AF41" s="32"/>
    </row>
    <row r="42" spans="1:32" s="33" customFormat="1" ht="25.5" customHeight="1">
      <c r="A42" s="46" t="s">
        <v>55</v>
      </c>
      <c r="B42" s="45" t="s">
        <v>56</v>
      </c>
      <c r="C42" s="50"/>
      <c r="D42" s="48"/>
      <c r="E42" s="48"/>
      <c r="F42" s="49"/>
      <c r="G42" s="48"/>
      <c r="H42" s="50"/>
      <c r="I42" s="48"/>
      <c r="J42" s="40"/>
      <c r="K42" s="57">
        <v>0</v>
      </c>
      <c r="L42" s="57">
        <v>0</v>
      </c>
      <c r="M42" s="57">
        <v>0</v>
      </c>
      <c r="N42" s="57">
        <v>0</v>
      </c>
      <c r="O42" s="57">
        <v>0</v>
      </c>
      <c r="P42" s="57"/>
      <c r="Q42" s="57">
        <v>0</v>
      </c>
      <c r="R42" s="57"/>
      <c r="S42" s="57"/>
      <c r="T42" s="57">
        <v>0</v>
      </c>
      <c r="U42" s="57"/>
      <c r="V42" s="57"/>
      <c r="W42" s="57"/>
      <c r="X42" s="133"/>
      <c r="Y42" s="135"/>
      <c r="Z42" s="32"/>
      <c r="AA42" s="32"/>
      <c r="AB42" s="32"/>
      <c r="AC42" s="32"/>
      <c r="AD42" s="32"/>
      <c r="AE42" s="32"/>
      <c r="AF42" s="32"/>
    </row>
    <row r="43" spans="1:32" s="44" customFormat="1" ht="23.25">
      <c r="A43" s="46" t="s">
        <v>57</v>
      </c>
      <c r="B43" s="45" t="s">
        <v>58</v>
      </c>
      <c r="C43" s="50"/>
      <c r="D43" s="48"/>
      <c r="E43" s="48"/>
      <c r="F43" s="49"/>
      <c r="G43" s="48"/>
      <c r="H43" s="50"/>
      <c r="I43" s="48"/>
      <c r="J43" s="40"/>
      <c r="K43" s="57">
        <v>0</v>
      </c>
      <c r="L43" s="57">
        <v>0</v>
      </c>
      <c r="M43" s="57">
        <v>0</v>
      </c>
      <c r="N43" s="57">
        <v>0</v>
      </c>
      <c r="O43" s="57">
        <v>0</v>
      </c>
      <c r="P43" s="57">
        <v>0</v>
      </c>
      <c r="Q43" s="57">
        <v>0</v>
      </c>
      <c r="R43" s="57">
        <v>0</v>
      </c>
      <c r="S43" s="57">
        <v>0</v>
      </c>
      <c r="T43" s="57">
        <v>0</v>
      </c>
      <c r="U43" s="57">
        <v>0</v>
      </c>
      <c r="V43" s="57">
        <v>0</v>
      </c>
      <c r="W43" s="57"/>
      <c r="X43" s="133"/>
      <c r="Y43" s="135"/>
      <c r="Z43" s="43"/>
      <c r="AA43" s="43"/>
      <c r="AB43" s="43"/>
      <c r="AC43" s="43"/>
      <c r="AD43" s="43"/>
      <c r="AE43" s="43"/>
      <c r="AF43" s="43"/>
    </row>
    <row r="44" spans="1:32" s="44" customFormat="1" ht="23.25">
      <c r="A44" s="46" t="s">
        <v>59</v>
      </c>
      <c r="B44" s="45" t="s">
        <v>60</v>
      </c>
      <c r="C44" s="36"/>
      <c r="D44" s="48"/>
      <c r="E44" s="40"/>
      <c r="F44" s="38"/>
      <c r="G44" s="36"/>
      <c r="H44" s="39"/>
      <c r="I44" s="36"/>
      <c r="J44" s="47"/>
      <c r="K44" s="57">
        <v>0</v>
      </c>
      <c r="L44" s="57">
        <v>0</v>
      </c>
      <c r="M44" s="57">
        <v>0</v>
      </c>
      <c r="N44" s="57">
        <v>0</v>
      </c>
      <c r="O44" s="57">
        <v>0</v>
      </c>
      <c r="P44" s="57">
        <v>0</v>
      </c>
      <c r="Q44" s="57">
        <v>0</v>
      </c>
      <c r="R44" s="57">
        <v>0</v>
      </c>
      <c r="S44" s="57">
        <v>0</v>
      </c>
      <c r="T44" s="57">
        <v>0</v>
      </c>
      <c r="U44" s="57">
        <v>0</v>
      </c>
      <c r="V44" s="57">
        <v>0</v>
      </c>
      <c r="W44" s="57"/>
      <c r="X44" s="133"/>
      <c r="Y44" s="135"/>
      <c r="Z44" s="43"/>
      <c r="AA44" s="43"/>
      <c r="AB44" s="43"/>
      <c r="AC44" s="43"/>
      <c r="AD44" s="43"/>
      <c r="AE44" s="43"/>
      <c r="AF44" s="43"/>
    </row>
    <row r="45" spans="1:32" s="44" customFormat="1" ht="31.5">
      <c r="A45" s="46" t="s">
        <v>63</v>
      </c>
      <c r="B45" s="45" t="s">
        <v>64</v>
      </c>
      <c r="C45"/>
      <c r="D45" s="47"/>
      <c r="E45"/>
      <c r="F45" s="49"/>
      <c r="G45" s="48"/>
      <c r="H45" s="50"/>
      <c r="I45" s="59"/>
      <c r="J45" s="40"/>
      <c r="K45" s="57">
        <v>0</v>
      </c>
      <c r="L45" s="57">
        <v>0</v>
      </c>
      <c r="M45" s="57">
        <v>0</v>
      </c>
      <c r="N45" s="57">
        <v>0</v>
      </c>
      <c r="O45" s="57">
        <v>0</v>
      </c>
      <c r="P45" s="57"/>
      <c r="Q45" s="57">
        <v>0</v>
      </c>
      <c r="R45" s="57"/>
      <c r="S45" s="57"/>
      <c r="T45" s="57">
        <v>0</v>
      </c>
      <c r="U45" s="57"/>
      <c r="V45" s="57"/>
      <c r="W45" s="57"/>
      <c r="X45" s="133"/>
      <c r="Y45" s="135"/>
      <c r="Z45" s="43"/>
      <c r="AA45" s="43"/>
      <c r="AB45" s="43"/>
      <c r="AC45" s="43"/>
      <c r="AD45" s="43"/>
      <c r="AE45" s="43"/>
      <c r="AF45" s="43"/>
    </row>
    <row r="46" spans="1:32" s="44" customFormat="1" ht="23.25">
      <c r="A46" s="46" t="s">
        <v>65</v>
      </c>
      <c r="B46" s="60" t="s">
        <v>66</v>
      </c>
      <c r="C46" s="37"/>
      <c r="D46" s="36"/>
      <c r="E46" s="40"/>
      <c r="F46" s="61"/>
      <c r="G46" s="36"/>
      <c r="H46" s="62"/>
      <c r="I46" s="36"/>
      <c r="J46" s="36"/>
      <c r="K46" s="63">
        <v>0</v>
      </c>
      <c r="L46" s="63">
        <v>0</v>
      </c>
      <c r="M46" s="63">
        <v>0</v>
      </c>
      <c r="N46" s="63">
        <v>0</v>
      </c>
      <c r="O46" s="63">
        <v>0</v>
      </c>
      <c r="P46" s="63"/>
      <c r="Q46" s="63">
        <v>0</v>
      </c>
      <c r="R46" s="63"/>
      <c r="S46" s="63"/>
      <c r="T46" s="63">
        <v>0</v>
      </c>
      <c r="U46" s="63"/>
      <c r="V46" s="63"/>
      <c r="W46" s="63"/>
      <c r="X46" s="133"/>
      <c r="Y46" s="135"/>
      <c r="Z46" s="43"/>
      <c r="AA46" s="43"/>
      <c r="AB46" s="43"/>
      <c r="AC46" s="43"/>
      <c r="AD46" s="43"/>
      <c r="AE46" s="43"/>
      <c r="AF46" s="43"/>
    </row>
    <row r="47" spans="1:32" s="44" customFormat="1" ht="23.25">
      <c r="A47" s="46" t="s">
        <v>67</v>
      </c>
      <c r="B47" s="60" t="s">
        <v>68</v>
      </c>
      <c r="C47" s="37"/>
      <c r="D47" s="36"/>
      <c r="E47" s="40"/>
      <c r="F47" s="61"/>
      <c r="G47" s="36"/>
      <c r="H47" s="62"/>
      <c r="I47" s="36"/>
      <c r="J47" s="36"/>
      <c r="K47" s="64">
        <v>0</v>
      </c>
      <c r="L47" s="64">
        <v>0</v>
      </c>
      <c r="M47" s="64">
        <v>0</v>
      </c>
      <c r="N47" s="64">
        <v>0</v>
      </c>
      <c r="O47" s="64">
        <v>0</v>
      </c>
      <c r="P47" s="64"/>
      <c r="Q47" s="64">
        <v>0</v>
      </c>
      <c r="R47" s="64"/>
      <c r="S47" s="64"/>
      <c r="T47" s="64">
        <v>0</v>
      </c>
      <c r="U47" s="64"/>
      <c r="V47" s="64"/>
      <c r="W47" s="64"/>
      <c r="X47" s="133"/>
      <c r="Y47" s="135"/>
      <c r="Z47" s="43"/>
      <c r="AA47" s="43"/>
      <c r="AB47" s="43"/>
      <c r="AC47" s="43"/>
      <c r="AD47" s="43"/>
      <c r="AE47" s="43"/>
      <c r="AF47" s="43"/>
    </row>
    <row r="48" spans="1:32" s="33" customFormat="1" ht="23.25">
      <c r="A48" s="46" t="s">
        <v>69</v>
      </c>
      <c r="B48" s="60" t="s">
        <v>70</v>
      </c>
      <c r="C48" s="37"/>
      <c r="D48" s="36"/>
      <c r="E48" s="40"/>
      <c r="F48" s="61"/>
      <c r="G48" s="36"/>
      <c r="H48" s="62"/>
      <c r="I48" s="36"/>
      <c r="J48" s="36"/>
      <c r="K48" s="64">
        <v>0</v>
      </c>
      <c r="L48" s="64">
        <v>0</v>
      </c>
      <c r="M48" s="64">
        <v>0</v>
      </c>
      <c r="N48" s="64">
        <v>0</v>
      </c>
      <c r="O48" s="64">
        <v>0</v>
      </c>
      <c r="P48" s="64">
        <v>0</v>
      </c>
      <c r="Q48" s="64">
        <v>0</v>
      </c>
      <c r="R48" s="64">
        <v>0</v>
      </c>
      <c r="S48" s="64">
        <v>0</v>
      </c>
      <c r="T48" s="64">
        <v>0</v>
      </c>
      <c r="U48" s="64">
        <v>0</v>
      </c>
      <c r="V48" s="64">
        <v>0</v>
      </c>
      <c r="W48" s="64"/>
      <c r="X48" s="133"/>
      <c r="Y48" s="135"/>
      <c r="Z48" s="32"/>
      <c r="AA48" s="32"/>
      <c r="AB48" s="32"/>
      <c r="AC48" s="32"/>
      <c r="AD48" s="32"/>
      <c r="AE48" s="32"/>
      <c r="AF48" s="32"/>
    </row>
    <row r="49" spans="1:32" s="44" customFormat="1" ht="28.5">
      <c r="A49" s="46" t="s">
        <v>71</v>
      </c>
      <c r="B49" s="65" t="s">
        <v>72</v>
      </c>
      <c r="C49" s="50"/>
      <c r="D49" s="48"/>
      <c r="E49" s="66"/>
      <c r="F49" s="49"/>
      <c r="G49" s="48"/>
      <c r="H49" s="50"/>
      <c r="I49" s="59"/>
      <c r="J49" s="40"/>
      <c r="K49" s="42">
        <f>K50+K57+K61+K65+K70+K77+K80+K84+K87</f>
        <v>44825</v>
      </c>
      <c r="L49" s="42">
        <f>L50+L57+L61+L65+L70+L77+L80+L84+L87</f>
        <v>44825</v>
      </c>
      <c r="M49" s="42">
        <f>M50+M57+M61+M65+M70+M77+M80+M84+M87</f>
        <v>9443</v>
      </c>
      <c r="N49" s="42">
        <f>N50+N57+N61+N65+N70+N77+N80+N84+N87</f>
        <v>4909</v>
      </c>
      <c r="O49" s="42">
        <f>O50+O57+O61+O65+O70+O77+O80+O84+O87</f>
        <v>2300</v>
      </c>
      <c r="P49" s="42"/>
      <c r="Q49" s="42">
        <f>Q50+Q57+Q61+Q65+Q70+Q77+Q80+Q84+Q87</f>
        <v>2300</v>
      </c>
      <c r="R49" s="42"/>
      <c r="S49" s="42"/>
      <c r="T49" s="42">
        <f>T50+T57+T61+T65+T70+T77+T80+T84+T87</f>
        <v>2300</v>
      </c>
      <c r="U49" s="42"/>
      <c r="V49" s="42"/>
      <c r="W49" s="42"/>
      <c r="X49" s="133"/>
      <c r="Y49" s="135"/>
      <c r="Z49" s="43"/>
      <c r="AA49" s="43"/>
      <c r="AB49" s="43"/>
      <c r="AC49" s="43"/>
      <c r="AD49" s="43"/>
      <c r="AE49" s="43"/>
      <c r="AF49" s="43"/>
    </row>
    <row r="50" spans="1:32" s="44" customFormat="1" ht="23.25">
      <c r="A50" s="46" t="s">
        <v>51</v>
      </c>
      <c r="B50" s="65" t="s">
        <v>52</v>
      </c>
      <c r="C50" s="50"/>
      <c r="D50" s="48"/>
      <c r="E50" s="66"/>
      <c r="F50" s="49"/>
      <c r="G50" s="48"/>
      <c r="H50" s="50"/>
      <c r="I50" s="59"/>
      <c r="J50" s="40"/>
      <c r="K50" s="42">
        <f aca="true" t="shared" si="14" ref="K50:P50">K51+K54</f>
        <v>4463</v>
      </c>
      <c r="L50" s="42">
        <f t="shared" si="14"/>
        <v>4463</v>
      </c>
      <c r="M50" s="42">
        <f t="shared" si="14"/>
        <v>3874</v>
      </c>
      <c r="N50" s="42">
        <f>N51+N54</f>
        <v>1582</v>
      </c>
      <c r="O50" s="42">
        <f t="shared" si="14"/>
        <v>1000</v>
      </c>
      <c r="P50" s="42">
        <f t="shared" si="14"/>
        <v>0</v>
      </c>
      <c r="Q50" s="42">
        <f aca="true" t="shared" si="15" ref="Q50:V50">Q51+Q54</f>
        <v>1000</v>
      </c>
      <c r="R50" s="42">
        <f t="shared" si="15"/>
        <v>0</v>
      </c>
      <c r="S50" s="42">
        <f t="shared" si="15"/>
        <v>0</v>
      </c>
      <c r="T50" s="42">
        <f t="shared" si="15"/>
        <v>1000</v>
      </c>
      <c r="U50" s="42">
        <f t="shared" si="15"/>
        <v>0</v>
      </c>
      <c r="V50" s="42">
        <f t="shared" si="15"/>
        <v>0</v>
      </c>
      <c r="W50" s="42"/>
      <c r="X50" s="133"/>
      <c r="Y50" s="135"/>
      <c r="Z50" s="43"/>
      <c r="AA50" s="43"/>
      <c r="AB50" s="43"/>
      <c r="AC50" s="43"/>
      <c r="AD50" s="43"/>
      <c r="AE50" s="43"/>
      <c r="AF50" s="43"/>
    </row>
    <row r="51" spans="1:32" s="44" customFormat="1" ht="15.75" customHeight="1">
      <c r="A51" s="46"/>
      <c r="B51" s="45" t="s">
        <v>73</v>
      </c>
      <c r="C51" s="50"/>
      <c r="D51" s="48"/>
      <c r="E51" s="66"/>
      <c r="F51" s="49"/>
      <c r="G51" s="48"/>
      <c r="H51" s="50"/>
      <c r="I51" s="59"/>
      <c r="J51" s="40"/>
      <c r="K51" s="42">
        <f aca="true" t="shared" si="16" ref="K51:P51">SUM(K52:K53)</f>
        <v>4463</v>
      </c>
      <c r="L51" s="42">
        <f t="shared" si="16"/>
        <v>4463</v>
      </c>
      <c r="M51" s="42">
        <f t="shared" si="16"/>
        <v>3874</v>
      </c>
      <c r="N51" s="42">
        <f>SUM(N52:N53)</f>
        <v>1582</v>
      </c>
      <c r="O51" s="42">
        <f t="shared" si="16"/>
        <v>1000</v>
      </c>
      <c r="P51" s="42">
        <f t="shared" si="16"/>
        <v>0</v>
      </c>
      <c r="Q51" s="42">
        <f aca="true" t="shared" si="17" ref="Q51:V51">SUM(Q52:Q53)</f>
        <v>1000</v>
      </c>
      <c r="R51" s="42">
        <f t="shared" si="17"/>
        <v>0</v>
      </c>
      <c r="S51" s="42">
        <f t="shared" si="17"/>
        <v>0</v>
      </c>
      <c r="T51" s="42">
        <f t="shared" si="17"/>
        <v>1000</v>
      </c>
      <c r="U51" s="42">
        <f t="shared" si="17"/>
        <v>0</v>
      </c>
      <c r="V51" s="42">
        <f t="shared" si="17"/>
        <v>0</v>
      </c>
      <c r="W51" s="42"/>
      <c r="X51" s="133"/>
      <c r="Y51" s="135"/>
      <c r="Z51" s="43"/>
      <c r="AA51" s="43"/>
      <c r="AB51" s="43"/>
      <c r="AC51" s="43"/>
      <c r="AD51" s="43"/>
      <c r="AE51" s="43"/>
      <c r="AF51" s="43"/>
    </row>
    <row r="52" spans="1:25" s="219" customFormat="1" ht="117.75" customHeight="1">
      <c r="A52" s="242">
        <v>1</v>
      </c>
      <c r="B52" s="214" t="s">
        <v>163</v>
      </c>
      <c r="C52" s="215" t="s">
        <v>123</v>
      </c>
      <c r="D52" s="213" t="s">
        <v>93</v>
      </c>
      <c r="E52" s="213" t="s">
        <v>104</v>
      </c>
      <c r="F52" s="216">
        <v>7590549</v>
      </c>
      <c r="G52" s="216" t="s">
        <v>164</v>
      </c>
      <c r="H52" s="215"/>
      <c r="I52" s="216" t="s">
        <v>224</v>
      </c>
      <c r="J52" s="603" t="s">
        <v>220</v>
      </c>
      <c r="K52" s="217">
        <v>4463</v>
      </c>
      <c r="L52" s="217">
        <v>4463</v>
      </c>
      <c r="M52" s="217">
        <f>'KH 2019 Bieu1a VOn TT'!M60</f>
        <v>3874</v>
      </c>
      <c r="N52" s="217">
        <v>1582</v>
      </c>
      <c r="O52" s="217">
        <v>1000</v>
      </c>
      <c r="P52" s="217"/>
      <c r="Q52" s="217">
        <v>1000</v>
      </c>
      <c r="R52" s="217"/>
      <c r="S52" s="217"/>
      <c r="T52" s="217">
        <v>1000</v>
      </c>
      <c r="U52" s="217"/>
      <c r="V52" s="217"/>
      <c r="W52" s="217"/>
      <c r="X52" s="229"/>
      <c r="Y52" s="218"/>
    </row>
    <row r="53" spans="1:32" s="44" customFormat="1" ht="9" customHeight="1" hidden="1">
      <c r="A53" s="58"/>
      <c r="B53" s="112"/>
      <c r="C53" s="41"/>
      <c r="D53" s="41"/>
      <c r="E53" s="36"/>
      <c r="F53" s="54"/>
      <c r="G53" s="41"/>
      <c r="H53" s="41"/>
      <c r="I53" s="41"/>
      <c r="J53" s="36"/>
      <c r="K53" s="41"/>
      <c r="L53" s="41"/>
      <c r="M53" s="41"/>
      <c r="N53" s="41"/>
      <c r="O53" s="41"/>
      <c r="P53" s="41"/>
      <c r="Q53" s="41"/>
      <c r="R53" s="41"/>
      <c r="S53" s="41"/>
      <c r="T53" s="41"/>
      <c r="U53" s="41"/>
      <c r="V53" s="41"/>
      <c r="W53" s="41"/>
      <c r="X53" s="133"/>
      <c r="Y53" s="135"/>
      <c r="Z53" s="43"/>
      <c r="AA53" s="43"/>
      <c r="AB53" s="43"/>
      <c r="AC53" s="43"/>
      <c r="AD53" s="43"/>
      <c r="AE53" s="43"/>
      <c r="AF53" s="43"/>
    </row>
    <row r="54" spans="1:32" s="44" customFormat="1" ht="23.25">
      <c r="A54" s="46"/>
      <c r="B54" s="45" t="s">
        <v>74</v>
      </c>
      <c r="C54" s="50"/>
      <c r="D54" s="48"/>
      <c r="E54" s="66"/>
      <c r="F54" s="49"/>
      <c r="G54" s="48"/>
      <c r="H54" s="50"/>
      <c r="I54" s="59"/>
      <c r="J54" s="40"/>
      <c r="K54" s="42">
        <f aca="true" t="shared" si="18" ref="K54:P54">SUM(K55:K56)</f>
        <v>0</v>
      </c>
      <c r="L54" s="42">
        <f t="shared" si="18"/>
        <v>0</v>
      </c>
      <c r="M54" s="42">
        <f t="shared" si="18"/>
        <v>0</v>
      </c>
      <c r="N54" s="42">
        <f>SUM(N55:N56)</f>
        <v>0</v>
      </c>
      <c r="O54" s="42">
        <f t="shared" si="18"/>
        <v>0</v>
      </c>
      <c r="P54" s="42">
        <f t="shared" si="18"/>
        <v>0</v>
      </c>
      <c r="Q54" s="42">
        <f aca="true" t="shared" si="19" ref="Q54:V54">SUM(Q55:Q56)</f>
        <v>0</v>
      </c>
      <c r="R54" s="42">
        <f t="shared" si="19"/>
        <v>0</v>
      </c>
      <c r="S54" s="42">
        <f t="shared" si="19"/>
        <v>0</v>
      </c>
      <c r="T54" s="42">
        <f t="shared" si="19"/>
        <v>0</v>
      </c>
      <c r="U54" s="42">
        <f t="shared" si="19"/>
        <v>0</v>
      </c>
      <c r="V54" s="42">
        <f t="shared" si="19"/>
        <v>0</v>
      </c>
      <c r="W54" s="42"/>
      <c r="X54" s="133"/>
      <c r="Y54" s="135"/>
      <c r="Z54" s="43"/>
      <c r="AA54" s="43"/>
      <c r="AB54" s="43"/>
      <c r="AC54" s="43"/>
      <c r="AD54" s="43"/>
      <c r="AE54" s="43"/>
      <c r="AF54" s="43"/>
    </row>
    <row r="55" spans="1:32" s="44" customFormat="1" ht="23.25" hidden="1">
      <c r="A55" s="55"/>
      <c r="B55" s="112"/>
      <c r="C55" s="41"/>
      <c r="D55" s="41"/>
      <c r="E55" s="36"/>
      <c r="F55" s="54"/>
      <c r="G55" s="41"/>
      <c r="H55" s="41"/>
      <c r="I55" s="41"/>
      <c r="J55" s="36"/>
      <c r="K55" s="41"/>
      <c r="L55" s="41"/>
      <c r="M55" s="41"/>
      <c r="N55" s="41"/>
      <c r="O55" s="41"/>
      <c r="P55" s="41"/>
      <c r="Q55" s="41"/>
      <c r="R55" s="41"/>
      <c r="S55" s="41"/>
      <c r="T55" s="41"/>
      <c r="U55" s="41"/>
      <c r="V55" s="41"/>
      <c r="W55" s="41"/>
      <c r="X55" s="133"/>
      <c r="Y55" s="135"/>
      <c r="Z55" s="43"/>
      <c r="AA55" s="43"/>
      <c r="AB55" s="43"/>
      <c r="AC55" s="43"/>
      <c r="AD55" s="43"/>
      <c r="AE55" s="43"/>
      <c r="AF55" s="43"/>
    </row>
    <row r="56" spans="1:32" s="44" customFormat="1" ht="23.25" hidden="1">
      <c r="A56" s="55"/>
      <c r="B56" s="112"/>
      <c r="C56" s="41"/>
      <c r="D56" s="41"/>
      <c r="E56" s="36"/>
      <c r="F56" s="54"/>
      <c r="G56" s="41"/>
      <c r="H56" s="41"/>
      <c r="I56" s="41"/>
      <c r="J56" s="36"/>
      <c r="K56" s="41"/>
      <c r="L56" s="41"/>
      <c r="M56" s="41"/>
      <c r="N56" s="41"/>
      <c r="O56" s="41"/>
      <c r="P56" s="41"/>
      <c r="Q56" s="41"/>
      <c r="R56" s="41"/>
      <c r="S56" s="41"/>
      <c r="T56" s="41"/>
      <c r="U56" s="41"/>
      <c r="V56" s="41"/>
      <c r="W56" s="41"/>
      <c r="X56" s="133"/>
      <c r="Y56" s="135"/>
      <c r="Z56" s="43"/>
      <c r="AA56" s="43"/>
      <c r="AB56" s="43"/>
      <c r="AC56" s="43"/>
      <c r="AD56" s="43"/>
      <c r="AE56" s="43"/>
      <c r="AF56" s="43"/>
    </row>
    <row r="57" spans="1:32" s="44" customFormat="1" ht="23.25">
      <c r="A57" s="46" t="s">
        <v>53</v>
      </c>
      <c r="B57" s="65" t="s">
        <v>54</v>
      </c>
      <c r="C57" s="50"/>
      <c r="D57" s="48"/>
      <c r="E57" s="66"/>
      <c r="F57" s="49"/>
      <c r="G57" s="48"/>
      <c r="H57" s="50"/>
      <c r="I57" s="59"/>
      <c r="J57" s="40"/>
      <c r="K57" s="42">
        <f aca="true" t="shared" si="20" ref="K57:P57">K58+K60</f>
        <v>0</v>
      </c>
      <c r="L57" s="42">
        <f t="shared" si="20"/>
        <v>0</v>
      </c>
      <c r="M57" s="42">
        <f t="shared" si="20"/>
        <v>0</v>
      </c>
      <c r="N57" s="42">
        <f>N58+N60</f>
        <v>0</v>
      </c>
      <c r="O57" s="42">
        <f t="shared" si="20"/>
        <v>0</v>
      </c>
      <c r="P57" s="42">
        <f t="shared" si="20"/>
        <v>0</v>
      </c>
      <c r="Q57" s="42">
        <f aca="true" t="shared" si="21" ref="Q57:V57">Q58+Q60</f>
        <v>0</v>
      </c>
      <c r="R57" s="42">
        <f t="shared" si="21"/>
        <v>0</v>
      </c>
      <c r="S57" s="42">
        <f t="shared" si="21"/>
        <v>0</v>
      </c>
      <c r="T57" s="42">
        <f t="shared" si="21"/>
        <v>0</v>
      </c>
      <c r="U57" s="42">
        <f t="shared" si="21"/>
        <v>0</v>
      </c>
      <c r="V57" s="42">
        <f t="shared" si="21"/>
        <v>0</v>
      </c>
      <c r="W57" s="42"/>
      <c r="X57" s="133"/>
      <c r="Y57" s="135"/>
      <c r="Z57" s="43"/>
      <c r="AA57" s="43"/>
      <c r="AB57" s="43"/>
      <c r="AC57" s="43"/>
      <c r="AD57" s="43"/>
      <c r="AE57" s="43"/>
      <c r="AF57" s="43"/>
    </row>
    <row r="58" spans="1:32" s="44" customFormat="1" ht="22.5" customHeight="1" hidden="1">
      <c r="A58" s="46"/>
      <c r="B58" s="45" t="s">
        <v>73</v>
      </c>
      <c r="C58" s="50"/>
      <c r="D58" s="48"/>
      <c r="E58" s="66"/>
      <c r="F58" s="49"/>
      <c r="G58" s="48"/>
      <c r="H58" s="50"/>
      <c r="I58" s="59"/>
      <c r="J58" s="40"/>
      <c r="K58" s="42">
        <f>K59</f>
        <v>0</v>
      </c>
      <c r="L58" s="42">
        <f aca="true" t="shared" si="22" ref="L58:V58">L59</f>
        <v>0</v>
      </c>
      <c r="M58" s="42">
        <f t="shared" si="22"/>
        <v>0</v>
      </c>
      <c r="N58" s="42">
        <f>N59</f>
        <v>0</v>
      </c>
      <c r="O58" s="42">
        <f t="shared" si="22"/>
        <v>0</v>
      </c>
      <c r="P58" s="42">
        <f t="shared" si="22"/>
        <v>0</v>
      </c>
      <c r="Q58" s="42">
        <f t="shared" si="22"/>
        <v>0</v>
      </c>
      <c r="R58" s="42">
        <f t="shared" si="22"/>
        <v>0</v>
      </c>
      <c r="S58" s="42">
        <f t="shared" si="22"/>
        <v>0</v>
      </c>
      <c r="T58" s="42">
        <f t="shared" si="22"/>
        <v>0</v>
      </c>
      <c r="U58" s="42">
        <f t="shared" si="22"/>
        <v>0</v>
      </c>
      <c r="V58" s="42">
        <f t="shared" si="22"/>
        <v>0</v>
      </c>
      <c r="W58" s="42"/>
      <c r="X58" s="133"/>
      <c r="Y58" s="135"/>
      <c r="Z58" s="43"/>
      <c r="AA58" s="43"/>
      <c r="AB58" s="43"/>
      <c r="AC58" s="43"/>
      <c r="AD58" s="43"/>
      <c r="AE58" s="43"/>
      <c r="AF58" s="43"/>
    </row>
    <row r="59" spans="1:32" s="44" customFormat="1" ht="23.25" hidden="1">
      <c r="A59" s="55"/>
      <c r="B59" s="35"/>
      <c r="C59" s="41"/>
      <c r="D59" s="41"/>
      <c r="E59" s="36"/>
      <c r="F59" s="54"/>
      <c r="G59" s="41"/>
      <c r="H59" s="41"/>
      <c r="I59" s="41"/>
      <c r="J59" s="36"/>
      <c r="K59" s="41"/>
      <c r="L59" s="41"/>
      <c r="M59" s="41"/>
      <c r="N59" s="41"/>
      <c r="O59" s="41"/>
      <c r="P59" s="41"/>
      <c r="Q59" s="41"/>
      <c r="R59" s="41"/>
      <c r="S59" s="41"/>
      <c r="T59" s="41"/>
      <c r="U59" s="41"/>
      <c r="V59" s="41"/>
      <c r="W59" s="41"/>
      <c r="X59" s="133"/>
      <c r="Y59" s="135"/>
      <c r="Z59" s="43"/>
      <c r="AA59" s="43"/>
      <c r="AB59" s="43"/>
      <c r="AC59" s="43"/>
      <c r="AD59" s="43"/>
      <c r="AE59" s="43"/>
      <c r="AF59" s="43"/>
    </row>
    <row r="60" spans="1:32" s="44" customFormat="1" ht="23.25" hidden="1">
      <c r="A60" s="46"/>
      <c r="B60" s="45" t="s">
        <v>74</v>
      </c>
      <c r="C60" s="50"/>
      <c r="D60" s="48"/>
      <c r="E60" s="66"/>
      <c r="F60" s="49"/>
      <c r="G60" s="48"/>
      <c r="H60" s="50"/>
      <c r="I60" s="59"/>
      <c r="J60" s="40"/>
      <c r="K60" s="42"/>
      <c r="L60" s="42"/>
      <c r="M60" s="42"/>
      <c r="N60" s="42"/>
      <c r="O60" s="42"/>
      <c r="P60" s="42"/>
      <c r="Q60" s="42"/>
      <c r="R60" s="42"/>
      <c r="S60" s="42"/>
      <c r="T60" s="42"/>
      <c r="U60" s="42"/>
      <c r="V60" s="42"/>
      <c r="W60" s="42"/>
      <c r="X60" s="133"/>
      <c r="Y60" s="135"/>
      <c r="Z60" s="43"/>
      <c r="AA60" s="43"/>
      <c r="AB60" s="43"/>
      <c r="AC60" s="43"/>
      <c r="AD60" s="43"/>
      <c r="AE60" s="43"/>
      <c r="AF60" s="43"/>
    </row>
    <row r="61" spans="1:32" s="44" customFormat="1" ht="23.25">
      <c r="A61" s="46" t="s">
        <v>55</v>
      </c>
      <c r="B61" s="65" t="s">
        <v>56</v>
      </c>
      <c r="C61" s="50"/>
      <c r="D61" s="48"/>
      <c r="E61" s="66"/>
      <c r="F61" s="49"/>
      <c r="G61" s="48"/>
      <c r="H61" s="50"/>
      <c r="I61" s="59"/>
      <c r="J61" s="40"/>
      <c r="K61" s="42">
        <f>K62+K64</f>
        <v>0</v>
      </c>
      <c r="L61" s="42">
        <f>L62+L64</f>
        <v>0</v>
      </c>
      <c r="M61" s="42">
        <f>M62+M64</f>
        <v>0</v>
      </c>
      <c r="N61" s="42">
        <f>N62+N64</f>
        <v>0</v>
      </c>
      <c r="O61" s="42">
        <f>O62+O64</f>
        <v>0</v>
      </c>
      <c r="P61" s="42"/>
      <c r="Q61" s="42">
        <f>Q62+Q64</f>
        <v>0</v>
      </c>
      <c r="R61" s="42"/>
      <c r="S61" s="42"/>
      <c r="T61" s="42">
        <f>T62+T64</f>
        <v>0</v>
      </c>
      <c r="U61" s="42"/>
      <c r="V61" s="42"/>
      <c r="W61" s="42"/>
      <c r="X61" s="133"/>
      <c r="Y61" s="135"/>
      <c r="Z61" s="43"/>
      <c r="AA61" s="43"/>
      <c r="AB61" s="43"/>
      <c r="AC61" s="43"/>
      <c r="AD61" s="43"/>
      <c r="AE61" s="43"/>
      <c r="AF61" s="43"/>
    </row>
    <row r="62" spans="1:32" s="44" customFormat="1" ht="23.25">
      <c r="A62" s="46"/>
      <c r="B62" s="45" t="s">
        <v>73</v>
      </c>
      <c r="C62" s="50"/>
      <c r="D62" s="48"/>
      <c r="E62" s="66"/>
      <c r="F62" s="49"/>
      <c r="G62" s="48"/>
      <c r="H62" s="50"/>
      <c r="I62" s="59"/>
      <c r="J62" s="40"/>
      <c r="K62" s="42">
        <f>K63</f>
        <v>0</v>
      </c>
      <c r="L62" s="42">
        <f>L63</f>
        <v>0</v>
      </c>
      <c r="M62" s="42">
        <f>M63</f>
        <v>0</v>
      </c>
      <c r="N62" s="42">
        <f>N63</f>
        <v>0</v>
      </c>
      <c r="O62" s="42">
        <f>O63</f>
        <v>0</v>
      </c>
      <c r="P62" s="42"/>
      <c r="Q62" s="42">
        <f>Q63</f>
        <v>0</v>
      </c>
      <c r="R62" s="42"/>
      <c r="S62" s="42"/>
      <c r="T62" s="42">
        <f>T63</f>
        <v>0</v>
      </c>
      <c r="U62" s="42"/>
      <c r="V62" s="42"/>
      <c r="W62" s="42"/>
      <c r="X62" s="133"/>
      <c r="Y62" s="135"/>
      <c r="Z62" s="43"/>
      <c r="AA62" s="43"/>
      <c r="AB62" s="43"/>
      <c r="AC62" s="43"/>
      <c r="AD62" s="43"/>
      <c r="AE62" s="43"/>
      <c r="AF62" s="43"/>
    </row>
    <row r="63" spans="1:32" s="44" customFormat="1" ht="23.25" hidden="1">
      <c r="A63" s="34"/>
      <c r="B63" s="35"/>
      <c r="C63" s="36"/>
      <c r="D63" s="36"/>
      <c r="E63" s="36"/>
      <c r="F63" s="54"/>
      <c r="G63" s="41"/>
      <c r="H63" s="41"/>
      <c r="I63" s="41"/>
      <c r="J63" s="36"/>
      <c r="K63" s="41"/>
      <c r="L63" s="41"/>
      <c r="M63" s="36"/>
      <c r="N63" s="41"/>
      <c r="O63" s="41"/>
      <c r="P63" s="41"/>
      <c r="Q63" s="41"/>
      <c r="R63" s="41"/>
      <c r="S63" s="41"/>
      <c r="T63" s="41"/>
      <c r="U63" s="41"/>
      <c r="V63" s="41"/>
      <c r="W63" s="41"/>
      <c r="X63" s="133"/>
      <c r="Y63" s="135"/>
      <c r="Z63" s="43"/>
      <c r="AA63" s="43"/>
      <c r="AB63" s="43"/>
      <c r="AC63" s="43"/>
      <c r="AD63" s="43"/>
      <c r="AE63" s="43"/>
      <c r="AF63" s="43"/>
    </row>
    <row r="64" spans="1:32" s="44" customFormat="1" ht="23.25">
      <c r="A64" s="46"/>
      <c r="B64" s="45" t="s">
        <v>74</v>
      </c>
      <c r="C64" s="50"/>
      <c r="D64" s="48"/>
      <c r="E64" s="66"/>
      <c r="F64" s="49"/>
      <c r="G64" s="48"/>
      <c r="H64" s="50"/>
      <c r="I64" s="59"/>
      <c r="J64" s="40"/>
      <c r="K64" s="42">
        <v>0</v>
      </c>
      <c r="L64" s="42">
        <v>0</v>
      </c>
      <c r="M64" s="42">
        <v>0</v>
      </c>
      <c r="N64" s="42">
        <v>0</v>
      </c>
      <c r="O64" s="42">
        <v>0</v>
      </c>
      <c r="P64" s="42">
        <v>0</v>
      </c>
      <c r="Q64" s="42">
        <v>0</v>
      </c>
      <c r="R64" s="42">
        <v>0</v>
      </c>
      <c r="S64" s="42">
        <v>0</v>
      </c>
      <c r="T64" s="42">
        <v>0</v>
      </c>
      <c r="U64" s="42">
        <v>0</v>
      </c>
      <c r="V64" s="42">
        <v>0</v>
      </c>
      <c r="W64" s="42"/>
      <c r="X64" s="133"/>
      <c r="Y64" s="135"/>
      <c r="Z64" s="43"/>
      <c r="AA64" s="43"/>
      <c r="AB64" s="43"/>
      <c r="AC64" s="43"/>
      <c r="AD64" s="43"/>
      <c r="AE64" s="43"/>
      <c r="AF64" s="43"/>
    </row>
    <row r="65" spans="1:32" s="44" customFormat="1" ht="23.25">
      <c r="A65" s="46" t="s">
        <v>57</v>
      </c>
      <c r="B65" s="45" t="s">
        <v>58</v>
      </c>
      <c r="C65" s="39"/>
      <c r="D65" s="50"/>
      <c r="E65" s="68"/>
      <c r="F65" s="49"/>
      <c r="G65" s="50"/>
      <c r="H65" s="69"/>
      <c r="I65" s="70"/>
      <c r="J65" s="40"/>
      <c r="K65" s="42">
        <f aca="true" t="shared" si="23" ref="K65:S65">K66+K69</f>
        <v>0</v>
      </c>
      <c r="L65" s="42">
        <f t="shared" si="23"/>
        <v>0</v>
      </c>
      <c r="M65" s="42">
        <f t="shared" si="23"/>
        <v>0</v>
      </c>
      <c r="N65" s="42">
        <f t="shared" si="23"/>
        <v>0</v>
      </c>
      <c r="O65" s="42">
        <f t="shared" si="23"/>
        <v>0</v>
      </c>
      <c r="P65" s="42">
        <f t="shared" si="23"/>
        <v>0</v>
      </c>
      <c r="Q65" s="42">
        <f t="shared" si="23"/>
        <v>0</v>
      </c>
      <c r="R65" s="42">
        <f t="shared" si="23"/>
        <v>0</v>
      </c>
      <c r="S65" s="42">
        <f t="shared" si="23"/>
        <v>0</v>
      </c>
      <c r="T65" s="42">
        <f>T66+T69</f>
        <v>0</v>
      </c>
      <c r="U65" s="42">
        <f>U66+U69</f>
        <v>0</v>
      </c>
      <c r="V65" s="42">
        <f>V66+V69</f>
        <v>0</v>
      </c>
      <c r="W65" s="42"/>
      <c r="X65" s="133"/>
      <c r="Y65" s="135"/>
      <c r="Z65" s="43"/>
      <c r="AA65" s="43"/>
      <c r="AB65" s="43"/>
      <c r="AC65" s="43"/>
      <c r="AD65" s="43"/>
      <c r="AE65" s="43"/>
      <c r="AF65" s="43"/>
    </row>
    <row r="66" spans="1:32" s="44" customFormat="1" ht="23.25" hidden="1">
      <c r="A66" s="46"/>
      <c r="B66" s="45" t="s">
        <v>73</v>
      </c>
      <c r="C66" s="39"/>
      <c r="D66" s="50"/>
      <c r="E66" s="68"/>
      <c r="F66" s="49"/>
      <c r="G66" s="50"/>
      <c r="H66" s="69"/>
      <c r="I66" s="70"/>
      <c r="J66" s="40"/>
      <c r="K66" s="42">
        <f aca="true" t="shared" si="24" ref="K66:S66">SUM(K67:K68)</f>
        <v>0</v>
      </c>
      <c r="L66" s="42">
        <f t="shared" si="24"/>
        <v>0</v>
      </c>
      <c r="M66" s="42">
        <f t="shared" si="24"/>
        <v>0</v>
      </c>
      <c r="N66" s="42">
        <f t="shared" si="24"/>
        <v>0</v>
      </c>
      <c r="O66" s="42">
        <f t="shared" si="24"/>
        <v>0</v>
      </c>
      <c r="P66" s="42">
        <f t="shared" si="24"/>
        <v>0</v>
      </c>
      <c r="Q66" s="42">
        <f t="shared" si="24"/>
        <v>0</v>
      </c>
      <c r="R66" s="42">
        <f t="shared" si="24"/>
        <v>0</v>
      </c>
      <c r="S66" s="42">
        <f t="shared" si="24"/>
        <v>0</v>
      </c>
      <c r="T66" s="42">
        <f>SUM(T67:T68)</f>
        <v>0</v>
      </c>
      <c r="U66" s="42">
        <f>SUM(U67:U68)</f>
        <v>0</v>
      </c>
      <c r="V66" s="42">
        <f>SUM(V67:V68)</f>
        <v>0</v>
      </c>
      <c r="W66" s="42"/>
      <c r="X66" s="133"/>
      <c r="Y66" s="135"/>
      <c r="Z66" s="43"/>
      <c r="AA66" s="43"/>
      <c r="AB66" s="43"/>
      <c r="AC66" s="43"/>
      <c r="AD66" s="43"/>
      <c r="AE66" s="43"/>
      <c r="AF66" s="43"/>
    </row>
    <row r="67" spans="1:32" s="44" customFormat="1" ht="78" customHeight="1" hidden="1">
      <c r="A67" s="55"/>
      <c r="B67" s="35"/>
      <c r="C67" s="41"/>
      <c r="D67" s="41"/>
      <c r="E67" s="36"/>
      <c r="F67" s="54"/>
      <c r="G67" s="41"/>
      <c r="H67" s="41"/>
      <c r="I67" s="41"/>
      <c r="J67" s="36"/>
      <c r="K67" s="41"/>
      <c r="L67" s="41"/>
      <c r="M67" s="41"/>
      <c r="N67" s="41"/>
      <c r="O67" s="41"/>
      <c r="P67" s="41"/>
      <c r="Q67" s="41"/>
      <c r="R67" s="41"/>
      <c r="S67" s="41"/>
      <c r="T67" s="41"/>
      <c r="U67" s="41"/>
      <c r="V67" s="41"/>
      <c r="W67" s="41"/>
      <c r="X67" s="133"/>
      <c r="Y67" s="135"/>
      <c r="Z67" s="43"/>
      <c r="AA67" s="43"/>
      <c r="AB67" s="43"/>
      <c r="AC67" s="43"/>
      <c r="AD67" s="43"/>
      <c r="AE67" s="43"/>
      <c r="AF67" s="43"/>
    </row>
    <row r="68" spans="1:32" s="44" customFormat="1" ht="23.25" hidden="1">
      <c r="A68" s="55"/>
      <c r="B68" s="71"/>
      <c r="C68" s="41"/>
      <c r="D68" s="41"/>
      <c r="E68" s="36"/>
      <c r="F68" s="54"/>
      <c r="G68" s="41"/>
      <c r="H68" s="41"/>
      <c r="I68" s="41"/>
      <c r="J68" s="36"/>
      <c r="K68" s="41"/>
      <c r="L68" s="41"/>
      <c r="M68" s="41"/>
      <c r="N68" s="41"/>
      <c r="O68" s="41"/>
      <c r="P68" s="41"/>
      <c r="Q68" s="41"/>
      <c r="R68" s="41"/>
      <c r="S68" s="41"/>
      <c r="T68" s="41"/>
      <c r="U68" s="41"/>
      <c r="V68" s="41"/>
      <c r="W68" s="41"/>
      <c r="X68" s="133"/>
      <c r="Y68" s="135"/>
      <c r="Z68" s="43"/>
      <c r="AA68" s="43"/>
      <c r="AB68" s="43"/>
      <c r="AC68" s="43"/>
      <c r="AD68" s="43"/>
      <c r="AE68" s="43"/>
      <c r="AF68" s="43"/>
    </row>
    <row r="69" spans="1:32" s="44" customFormat="1" ht="15" customHeight="1" hidden="1">
      <c r="A69" s="46"/>
      <c r="B69" s="45" t="s">
        <v>74</v>
      </c>
      <c r="C69" s="39"/>
      <c r="D69" s="50"/>
      <c r="E69" s="68"/>
      <c r="F69" s="49"/>
      <c r="G69" s="50"/>
      <c r="H69" s="69"/>
      <c r="I69" s="70"/>
      <c r="J69" s="40"/>
      <c r="K69" s="42">
        <v>0</v>
      </c>
      <c r="L69" s="42">
        <v>0</v>
      </c>
      <c r="M69" s="42">
        <v>0</v>
      </c>
      <c r="N69" s="42">
        <v>0</v>
      </c>
      <c r="O69" s="42">
        <v>0</v>
      </c>
      <c r="P69" s="42">
        <v>0</v>
      </c>
      <c r="Q69" s="42">
        <v>0</v>
      </c>
      <c r="R69" s="42">
        <v>0</v>
      </c>
      <c r="S69" s="42">
        <v>0</v>
      </c>
      <c r="T69" s="42">
        <v>0</v>
      </c>
      <c r="U69" s="42">
        <v>0</v>
      </c>
      <c r="V69" s="42">
        <v>0</v>
      </c>
      <c r="W69" s="42"/>
      <c r="X69" s="133"/>
      <c r="Y69" s="135"/>
      <c r="Z69" s="43"/>
      <c r="AA69" s="43"/>
      <c r="AB69" s="43"/>
      <c r="AC69" s="43"/>
      <c r="AD69" s="43"/>
      <c r="AE69" s="43"/>
      <c r="AF69" s="43"/>
    </row>
    <row r="70" spans="1:32" s="44" customFormat="1" ht="23.25">
      <c r="A70" s="46" t="s">
        <v>59</v>
      </c>
      <c r="B70" s="45" t="s">
        <v>60</v>
      </c>
      <c r="C70" s="50"/>
      <c r="D70" s="48"/>
      <c r="E70" s="66"/>
      <c r="F70" s="49"/>
      <c r="G70" s="48"/>
      <c r="H70" s="50"/>
      <c r="I70" s="59"/>
      <c r="J70" s="40"/>
      <c r="K70" s="42">
        <f>K71+K74</f>
        <v>3945</v>
      </c>
      <c r="L70" s="42">
        <f>L71+L74</f>
        <v>3945</v>
      </c>
      <c r="M70" s="42">
        <f>M71+M74</f>
        <v>3890</v>
      </c>
      <c r="N70" s="42">
        <f>N71+N74</f>
        <v>1895</v>
      </c>
      <c r="O70" s="42">
        <f>O71+O74</f>
        <v>1200</v>
      </c>
      <c r="P70" s="42"/>
      <c r="Q70" s="42">
        <f>Q71+Q74</f>
        <v>1200</v>
      </c>
      <c r="R70" s="42"/>
      <c r="S70" s="42"/>
      <c r="T70" s="42">
        <f>T71+T74</f>
        <v>1200</v>
      </c>
      <c r="U70" s="42"/>
      <c r="V70" s="42"/>
      <c r="W70" s="42"/>
      <c r="X70" s="133"/>
      <c r="Y70" s="135"/>
      <c r="Z70" s="43"/>
      <c r="AA70" s="43"/>
      <c r="AB70" s="43"/>
      <c r="AC70" s="43"/>
      <c r="AD70" s="43"/>
      <c r="AE70" s="43"/>
      <c r="AF70" s="43"/>
    </row>
    <row r="71" spans="1:32" s="44" customFormat="1" ht="23.25">
      <c r="A71" s="46"/>
      <c r="B71" s="45" t="s">
        <v>75</v>
      </c>
      <c r="C71" s="50"/>
      <c r="D71" s="48"/>
      <c r="E71" s="66"/>
      <c r="F71" s="49"/>
      <c r="G71" s="48"/>
      <c r="H71" s="50"/>
      <c r="I71" s="59"/>
      <c r="J71" s="36"/>
      <c r="K71" s="42">
        <f aca="true" t="shared" si="25" ref="K71:P71">SUM(K72:K73)</f>
        <v>3945</v>
      </c>
      <c r="L71" s="42">
        <f t="shared" si="25"/>
        <v>3945</v>
      </c>
      <c r="M71" s="42">
        <f t="shared" si="25"/>
        <v>3890</v>
      </c>
      <c r="N71" s="42">
        <f>SUM(N72:N73)</f>
        <v>1895</v>
      </c>
      <c r="O71" s="42">
        <f t="shared" si="25"/>
        <v>1200</v>
      </c>
      <c r="P71" s="42">
        <f t="shared" si="25"/>
        <v>0</v>
      </c>
      <c r="Q71" s="42">
        <f aca="true" t="shared" si="26" ref="Q71:V71">SUM(Q72:Q73)</f>
        <v>1200</v>
      </c>
      <c r="R71" s="42">
        <f t="shared" si="26"/>
        <v>0</v>
      </c>
      <c r="S71" s="42">
        <f t="shared" si="26"/>
        <v>0</v>
      </c>
      <c r="T71" s="42">
        <f t="shared" si="26"/>
        <v>1200</v>
      </c>
      <c r="U71" s="42">
        <f t="shared" si="26"/>
        <v>0</v>
      </c>
      <c r="V71" s="42">
        <f t="shared" si="26"/>
        <v>0</v>
      </c>
      <c r="W71" s="42"/>
      <c r="X71" s="133"/>
      <c r="Y71" s="135"/>
      <c r="Z71" s="43"/>
      <c r="AA71" s="43"/>
      <c r="AB71" s="43"/>
      <c r="AC71" s="43"/>
      <c r="AD71" s="43"/>
      <c r="AE71" s="43"/>
      <c r="AF71" s="43"/>
    </row>
    <row r="72" spans="1:32" s="44" customFormat="1" ht="0.75" customHeight="1">
      <c r="A72" s="55"/>
      <c r="B72" s="221"/>
      <c r="C72" s="123"/>
      <c r="D72" s="123"/>
      <c r="E72" s="80"/>
      <c r="F72" s="222"/>
      <c r="G72" s="123"/>
      <c r="H72" s="123"/>
      <c r="I72" s="123"/>
      <c r="J72" s="80"/>
      <c r="K72" s="123"/>
      <c r="L72" s="123"/>
      <c r="M72" s="123"/>
      <c r="N72" s="123"/>
      <c r="O72" s="123"/>
      <c r="P72" s="123"/>
      <c r="Q72" s="123"/>
      <c r="R72" s="123"/>
      <c r="S72" s="123"/>
      <c r="T72" s="123"/>
      <c r="U72" s="123"/>
      <c r="V72" s="123"/>
      <c r="W72" s="123"/>
      <c r="X72" s="133"/>
      <c r="Y72" s="135"/>
      <c r="Z72" s="43"/>
      <c r="AA72" s="43"/>
      <c r="AB72" s="43"/>
      <c r="AC72" s="43"/>
      <c r="AD72" s="43"/>
      <c r="AE72" s="43"/>
      <c r="AF72" s="43"/>
    </row>
    <row r="73" spans="1:32" s="219" customFormat="1" ht="165.75">
      <c r="A73" s="217">
        <v>2</v>
      </c>
      <c r="B73" s="506" t="s">
        <v>61</v>
      </c>
      <c r="C73" s="230" t="s">
        <v>166</v>
      </c>
      <c r="D73" s="231" t="s">
        <v>93</v>
      </c>
      <c r="E73" s="232" t="s">
        <v>104</v>
      </c>
      <c r="F73" s="233">
        <v>7613511</v>
      </c>
      <c r="G73" s="231">
        <v>292</v>
      </c>
      <c r="H73" s="231"/>
      <c r="I73" s="240" t="s">
        <v>168</v>
      </c>
      <c r="J73" s="232" t="s">
        <v>329</v>
      </c>
      <c r="K73" s="234">
        <v>3945</v>
      </c>
      <c r="L73" s="234">
        <v>3945</v>
      </c>
      <c r="M73" s="231">
        <f>'KH 2019 Bieu1a VOn TT'!M86</f>
        <v>3890</v>
      </c>
      <c r="N73" s="234">
        <v>1895</v>
      </c>
      <c r="O73" s="234">
        <v>1200</v>
      </c>
      <c r="P73" s="234"/>
      <c r="Q73" s="234">
        <v>1200</v>
      </c>
      <c r="R73" s="234"/>
      <c r="S73" s="234"/>
      <c r="T73" s="234">
        <v>1200</v>
      </c>
      <c r="U73" s="234"/>
      <c r="V73" s="234"/>
      <c r="W73" s="234"/>
      <c r="X73" s="243"/>
      <c r="Y73" s="244"/>
      <c r="Z73" s="236"/>
      <c r="AA73" s="236"/>
      <c r="AB73" s="236"/>
      <c r="AC73" s="236"/>
      <c r="AD73" s="236"/>
      <c r="AE73" s="236"/>
      <c r="AF73" s="236"/>
    </row>
    <row r="74" spans="1:32" s="33" customFormat="1" ht="21.75" customHeight="1">
      <c r="A74" s="46"/>
      <c r="B74" s="153" t="s">
        <v>74</v>
      </c>
      <c r="C74" s="223"/>
      <c r="D74" s="28"/>
      <c r="E74" s="193"/>
      <c r="F74" s="27"/>
      <c r="G74" s="28"/>
      <c r="H74" s="223"/>
      <c r="I74" s="25"/>
      <c r="J74" s="29"/>
      <c r="K74" s="29">
        <f aca="true" t="shared" si="27" ref="K74:P74">SUM(K75:K76)</f>
        <v>0</v>
      </c>
      <c r="L74" s="29">
        <f t="shared" si="27"/>
        <v>0</v>
      </c>
      <c r="M74" s="29">
        <f t="shared" si="27"/>
        <v>0</v>
      </c>
      <c r="N74" s="29">
        <f>SUM(N75:N76)</f>
        <v>0</v>
      </c>
      <c r="O74" s="29">
        <f t="shared" si="27"/>
        <v>0</v>
      </c>
      <c r="P74" s="29">
        <f t="shared" si="27"/>
        <v>0</v>
      </c>
      <c r="Q74" s="29">
        <f aca="true" t="shared" si="28" ref="Q74:V74">SUM(Q75:Q76)</f>
        <v>0</v>
      </c>
      <c r="R74" s="29">
        <f t="shared" si="28"/>
        <v>0</v>
      </c>
      <c r="S74" s="29">
        <f t="shared" si="28"/>
        <v>0</v>
      </c>
      <c r="T74" s="29">
        <f t="shared" si="28"/>
        <v>0</v>
      </c>
      <c r="U74" s="29">
        <f t="shared" si="28"/>
        <v>0</v>
      </c>
      <c r="V74" s="29">
        <f t="shared" si="28"/>
        <v>0</v>
      </c>
      <c r="W74" s="29"/>
      <c r="X74" s="133"/>
      <c r="Y74" s="135"/>
      <c r="Z74" s="32"/>
      <c r="AA74" s="32"/>
      <c r="AB74" s="32"/>
      <c r="AC74" s="32"/>
      <c r="AD74" s="32"/>
      <c r="AE74" s="32"/>
      <c r="AF74" s="32"/>
    </row>
    <row r="75" spans="1:32" s="33" customFormat="1" ht="67.5" customHeight="1" hidden="1">
      <c r="A75" s="55"/>
      <c r="B75" s="148"/>
      <c r="C75" s="39"/>
      <c r="D75" s="36"/>
      <c r="E75" s="40"/>
      <c r="F75" s="38"/>
      <c r="G75" s="36"/>
      <c r="H75" s="36"/>
      <c r="I75" s="70"/>
      <c r="J75" s="40"/>
      <c r="K75" s="41"/>
      <c r="L75" s="41"/>
      <c r="M75" s="36"/>
      <c r="N75" s="41"/>
      <c r="O75" s="41"/>
      <c r="P75" s="41"/>
      <c r="Q75" s="41"/>
      <c r="R75" s="41"/>
      <c r="S75" s="41"/>
      <c r="T75" s="41"/>
      <c r="U75" s="41"/>
      <c r="V75" s="41"/>
      <c r="W75" s="41"/>
      <c r="X75" s="133"/>
      <c r="Y75" s="135"/>
      <c r="Z75" s="32"/>
      <c r="AA75" s="32"/>
      <c r="AB75" s="32"/>
      <c r="AC75" s="32"/>
      <c r="AD75" s="32"/>
      <c r="AE75" s="32"/>
      <c r="AF75" s="32"/>
    </row>
    <row r="76" spans="1:32" s="33" customFormat="1" ht="0.75" customHeight="1">
      <c r="A76" s="55"/>
      <c r="B76" s="56"/>
      <c r="C76" s="41"/>
      <c r="D76" s="41"/>
      <c r="E76" s="36"/>
      <c r="F76" s="54"/>
      <c r="G76" s="41"/>
      <c r="H76" s="41"/>
      <c r="I76" s="41"/>
      <c r="J76" s="36"/>
      <c r="K76" s="41"/>
      <c r="L76" s="41"/>
      <c r="M76" s="41"/>
      <c r="N76" s="41"/>
      <c r="O76" s="41"/>
      <c r="P76" s="41"/>
      <c r="Q76" s="41"/>
      <c r="R76" s="41"/>
      <c r="S76" s="41"/>
      <c r="T76" s="41"/>
      <c r="U76" s="41"/>
      <c r="V76" s="41"/>
      <c r="W76" s="41"/>
      <c r="X76" s="133"/>
      <c r="Y76" s="135"/>
      <c r="Z76" s="32"/>
      <c r="AA76" s="32"/>
      <c r="AB76" s="32"/>
      <c r="AC76" s="32"/>
      <c r="AD76" s="32"/>
      <c r="AE76" s="32"/>
      <c r="AF76" s="32"/>
    </row>
    <row r="77" spans="1:32" s="44" customFormat="1" ht="31.5">
      <c r="A77" s="72" t="s">
        <v>63</v>
      </c>
      <c r="B77" s="45" t="s">
        <v>64</v>
      </c>
      <c r="C77" s="50"/>
      <c r="D77" s="45"/>
      <c r="E77" s="68"/>
      <c r="F77" s="118"/>
      <c r="G77" s="50"/>
      <c r="H77" s="45"/>
      <c r="I77" s="42">
        <f aca="true" t="shared" si="29" ref="I77:O77">I78+I79</f>
        <v>0</v>
      </c>
      <c r="J77" s="42">
        <f t="shared" si="29"/>
        <v>0</v>
      </c>
      <c r="K77" s="42">
        <f t="shared" si="29"/>
        <v>0</v>
      </c>
      <c r="L77" s="42">
        <f t="shared" si="29"/>
        <v>0</v>
      </c>
      <c r="M77" s="42">
        <f t="shared" si="29"/>
        <v>0</v>
      </c>
      <c r="N77" s="42">
        <f t="shared" si="29"/>
        <v>0</v>
      </c>
      <c r="O77" s="42">
        <f t="shared" si="29"/>
        <v>0</v>
      </c>
      <c r="P77" s="42"/>
      <c r="Q77" s="42">
        <f>Q78+Q79</f>
        <v>0</v>
      </c>
      <c r="R77" s="42"/>
      <c r="S77" s="42"/>
      <c r="T77" s="42">
        <f>T78+T79</f>
        <v>0</v>
      </c>
      <c r="U77" s="42"/>
      <c r="V77" s="42"/>
      <c r="W77" s="42"/>
      <c r="X77" s="133"/>
      <c r="Y77" s="135"/>
      <c r="Z77" s="43"/>
      <c r="AA77" s="43"/>
      <c r="AB77" s="43"/>
      <c r="AC77" s="43"/>
      <c r="AD77" s="43"/>
      <c r="AE77" s="43"/>
      <c r="AF77" s="43"/>
    </row>
    <row r="78" spans="1:32" s="44" customFormat="1" ht="0.75" customHeight="1">
      <c r="A78" s="72"/>
      <c r="B78" s="45" t="s">
        <v>90</v>
      </c>
      <c r="C78" s="50"/>
      <c r="D78" s="45"/>
      <c r="E78" s="68"/>
      <c r="F78" s="118"/>
      <c r="G78" s="50"/>
      <c r="H78" s="45"/>
      <c r="I78" s="70"/>
      <c r="J78" s="36"/>
      <c r="K78" s="73">
        <v>0</v>
      </c>
      <c r="L78" s="73">
        <v>0</v>
      </c>
      <c r="M78" s="73">
        <v>0</v>
      </c>
      <c r="N78" s="73">
        <v>0</v>
      </c>
      <c r="O78" s="73">
        <v>0</v>
      </c>
      <c r="P78" s="73">
        <v>0</v>
      </c>
      <c r="Q78" s="73">
        <v>0</v>
      </c>
      <c r="R78" s="73">
        <v>0</v>
      </c>
      <c r="S78" s="73">
        <v>0</v>
      </c>
      <c r="T78" s="73">
        <v>0</v>
      </c>
      <c r="U78" s="73">
        <v>0</v>
      </c>
      <c r="V78" s="73">
        <v>0</v>
      </c>
      <c r="W78" s="73"/>
      <c r="X78" s="133"/>
      <c r="Y78" s="135"/>
      <c r="Z78" s="43"/>
      <c r="AA78" s="43"/>
      <c r="AB78" s="43"/>
      <c r="AC78" s="43"/>
      <c r="AD78" s="43"/>
      <c r="AE78" s="43"/>
      <c r="AF78" s="43"/>
    </row>
    <row r="79" spans="1:32" s="44" customFormat="1" ht="23.25" hidden="1">
      <c r="A79" s="72"/>
      <c r="B79" s="45" t="s">
        <v>77</v>
      </c>
      <c r="C79" s="47"/>
      <c r="D79" s="42"/>
      <c r="E79" s="42"/>
      <c r="F79" s="119"/>
      <c r="G79" s="42"/>
      <c r="H79" s="42"/>
      <c r="I79" s="42"/>
      <c r="J79" s="42"/>
      <c r="K79" s="42">
        <v>0</v>
      </c>
      <c r="L79" s="42">
        <v>0</v>
      </c>
      <c r="M79" s="42">
        <v>0</v>
      </c>
      <c r="N79" s="42">
        <v>0</v>
      </c>
      <c r="O79" s="42">
        <v>0</v>
      </c>
      <c r="P79" s="42">
        <v>0</v>
      </c>
      <c r="Q79" s="42">
        <v>0</v>
      </c>
      <c r="R79" s="42">
        <v>0</v>
      </c>
      <c r="S79" s="42">
        <v>0</v>
      </c>
      <c r="T79" s="42">
        <v>0</v>
      </c>
      <c r="U79" s="42">
        <v>0</v>
      </c>
      <c r="V79" s="42">
        <v>0</v>
      </c>
      <c r="W79" s="42"/>
      <c r="X79" s="133"/>
      <c r="Y79" s="135"/>
      <c r="Z79" s="43"/>
      <c r="AA79" s="43"/>
      <c r="AB79" s="43"/>
      <c r="AC79" s="43"/>
      <c r="AD79" s="43"/>
      <c r="AE79" s="43"/>
      <c r="AF79" s="43"/>
    </row>
    <row r="80" spans="1:32" s="33" customFormat="1" ht="23.25">
      <c r="A80" s="46" t="s">
        <v>65</v>
      </c>
      <c r="B80" s="45" t="s">
        <v>66</v>
      </c>
      <c r="C80" s="50"/>
      <c r="D80" s="50"/>
      <c r="E80" s="50"/>
      <c r="F80" s="49"/>
      <c r="G80" s="50"/>
      <c r="H80" s="50"/>
      <c r="I80" s="50"/>
      <c r="J80" s="47"/>
      <c r="K80" s="42">
        <f>K81+K83</f>
        <v>36417</v>
      </c>
      <c r="L80" s="42">
        <f>L81+L83</f>
        <v>36417</v>
      </c>
      <c r="M80" s="42">
        <f>M81+M83</f>
        <v>1679</v>
      </c>
      <c r="N80" s="42">
        <f>N81+N83</f>
        <v>1432</v>
      </c>
      <c r="O80" s="42">
        <f>O81+O83</f>
        <v>100</v>
      </c>
      <c r="P80" s="42"/>
      <c r="Q80" s="42">
        <f>Q81+Q83</f>
        <v>100</v>
      </c>
      <c r="R80" s="42"/>
      <c r="S80" s="42"/>
      <c r="T80" s="42">
        <f>T81+T83</f>
        <v>100</v>
      </c>
      <c r="U80" s="42"/>
      <c r="V80" s="42"/>
      <c r="W80" s="42"/>
      <c r="X80" s="133"/>
      <c r="Y80" s="135"/>
      <c r="Z80" s="32"/>
      <c r="AA80" s="32"/>
      <c r="AB80" s="32"/>
      <c r="AC80" s="32"/>
      <c r="AD80" s="32"/>
      <c r="AE80" s="32"/>
      <c r="AF80" s="32"/>
    </row>
    <row r="81" spans="1:32" s="33" customFormat="1" ht="18" customHeight="1">
      <c r="A81" s="46"/>
      <c r="B81" s="45" t="s">
        <v>90</v>
      </c>
      <c r="C81" s="50"/>
      <c r="D81" s="50"/>
      <c r="E81" s="50"/>
      <c r="F81" s="49"/>
      <c r="G81" s="50"/>
      <c r="H81" s="50"/>
      <c r="I81" s="50"/>
      <c r="J81" s="47"/>
      <c r="K81" s="42">
        <f>K82</f>
        <v>36417</v>
      </c>
      <c r="L81" s="42">
        <f>L82</f>
        <v>36417</v>
      </c>
      <c r="M81" s="42">
        <f>M82</f>
        <v>1679</v>
      </c>
      <c r="N81" s="42">
        <f>N82</f>
        <v>1432</v>
      </c>
      <c r="O81" s="42">
        <f>O82</f>
        <v>100</v>
      </c>
      <c r="P81" s="42"/>
      <c r="Q81" s="42">
        <f>Q82</f>
        <v>100</v>
      </c>
      <c r="R81" s="42"/>
      <c r="S81" s="42"/>
      <c r="T81" s="42">
        <f>T82</f>
        <v>100</v>
      </c>
      <c r="U81" s="42"/>
      <c r="V81" s="42"/>
      <c r="W81" s="42"/>
      <c r="X81" s="133"/>
      <c r="Y81" s="135"/>
      <c r="Z81" s="32"/>
      <c r="AA81" s="32"/>
      <c r="AB81" s="32"/>
      <c r="AC81" s="32"/>
      <c r="AD81" s="32"/>
      <c r="AE81" s="32"/>
      <c r="AF81" s="32"/>
    </row>
    <row r="82" spans="1:32" s="238" customFormat="1" ht="267.75">
      <c r="A82" s="213">
        <v>3</v>
      </c>
      <c r="B82" s="245" t="s">
        <v>162</v>
      </c>
      <c r="C82" s="230" t="s">
        <v>97</v>
      </c>
      <c r="D82" s="230" t="s">
        <v>93</v>
      </c>
      <c r="E82" s="230" t="s">
        <v>104</v>
      </c>
      <c r="F82" s="233">
        <v>7350488</v>
      </c>
      <c r="G82" s="230">
        <v>262</v>
      </c>
      <c r="H82" s="230"/>
      <c r="I82" s="230" t="s">
        <v>228</v>
      </c>
      <c r="J82" s="232" t="s">
        <v>339</v>
      </c>
      <c r="K82" s="234">
        <v>36417</v>
      </c>
      <c r="L82" s="234">
        <v>36417</v>
      </c>
      <c r="M82" s="234">
        <f>'KH 2019 Bieu1a VOn TT'!M119</f>
        <v>1679</v>
      </c>
      <c r="N82" s="246">
        <v>1432</v>
      </c>
      <c r="O82" s="234">
        <v>100</v>
      </c>
      <c r="P82" s="235"/>
      <c r="Q82" s="234">
        <v>100</v>
      </c>
      <c r="R82" s="235"/>
      <c r="S82" s="235"/>
      <c r="T82" s="234">
        <v>100</v>
      </c>
      <c r="U82" s="235"/>
      <c r="V82" s="235"/>
      <c r="W82" s="235"/>
      <c r="X82" s="229"/>
      <c r="Y82" s="244"/>
      <c r="Z82" s="237"/>
      <c r="AA82" s="237"/>
      <c r="AB82" s="237"/>
      <c r="AC82" s="237"/>
      <c r="AD82" s="237"/>
      <c r="AE82" s="237"/>
      <c r="AF82" s="237"/>
    </row>
    <row r="83" spans="1:32" s="33" customFormat="1" ht="23.25">
      <c r="A83" s="46"/>
      <c r="B83" s="45" t="s">
        <v>77</v>
      </c>
      <c r="C83" s="50"/>
      <c r="D83" s="50"/>
      <c r="E83" s="50"/>
      <c r="F83" s="49"/>
      <c r="G83" s="50"/>
      <c r="H83" s="50"/>
      <c r="I83" s="50"/>
      <c r="J83" s="47"/>
      <c r="K83" s="42"/>
      <c r="L83" s="42"/>
      <c r="M83" s="42"/>
      <c r="N83" s="42"/>
      <c r="O83" s="42"/>
      <c r="P83" s="42"/>
      <c r="Q83" s="42"/>
      <c r="R83" s="42"/>
      <c r="S83" s="42"/>
      <c r="T83" s="42"/>
      <c r="U83" s="42"/>
      <c r="V83" s="42"/>
      <c r="W83" s="42"/>
      <c r="X83" s="133"/>
      <c r="Y83" s="135"/>
      <c r="Z83" s="32"/>
      <c r="AA83" s="32"/>
      <c r="AB83" s="32"/>
      <c r="AC83" s="32"/>
      <c r="AD83" s="32"/>
      <c r="AE83" s="32"/>
      <c r="AF83" s="32"/>
    </row>
    <row r="84" spans="1:32" s="33" customFormat="1" ht="23.25">
      <c r="A84" s="46" t="s">
        <v>67</v>
      </c>
      <c r="B84" s="45" t="s">
        <v>209</v>
      </c>
      <c r="C84" s="50"/>
      <c r="D84" s="50"/>
      <c r="E84" s="50"/>
      <c r="F84" s="49"/>
      <c r="G84" s="50"/>
      <c r="H84" s="50"/>
      <c r="I84" s="50"/>
      <c r="J84" s="47"/>
      <c r="K84" s="42"/>
      <c r="L84" s="42"/>
      <c r="M84" s="42"/>
      <c r="N84" s="75"/>
      <c r="O84" s="42"/>
      <c r="P84" s="42"/>
      <c r="Q84" s="42"/>
      <c r="R84" s="42"/>
      <c r="S84" s="42"/>
      <c r="T84" s="42"/>
      <c r="U84" s="42"/>
      <c r="V84" s="42"/>
      <c r="W84" s="42"/>
      <c r="X84" s="133"/>
      <c r="Y84" s="135"/>
      <c r="Z84" s="32"/>
      <c r="AA84" s="32"/>
      <c r="AB84" s="32"/>
      <c r="AC84" s="32"/>
      <c r="AD84" s="32"/>
      <c r="AE84" s="32"/>
      <c r="AF84" s="32"/>
    </row>
    <row r="85" spans="1:32" s="33" customFormat="1" ht="0.75" customHeight="1">
      <c r="A85" s="46"/>
      <c r="B85" s="45" t="s">
        <v>90</v>
      </c>
      <c r="C85" s="50"/>
      <c r="D85" s="50"/>
      <c r="E85" s="50"/>
      <c r="F85" s="49"/>
      <c r="G85" s="50"/>
      <c r="H85" s="50"/>
      <c r="I85" s="50"/>
      <c r="J85" s="47"/>
      <c r="K85" s="42"/>
      <c r="L85" s="42"/>
      <c r="M85" s="42"/>
      <c r="N85" s="75"/>
      <c r="O85" s="42"/>
      <c r="P85" s="42"/>
      <c r="Q85" s="42"/>
      <c r="R85" s="42"/>
      <c r="S85" s="42"/>
      <c r="T85" s="42"/>
      <c r="U85" s="42"/>
      <c r="V85" s="42"/>
      <c r="W85" s="42"/>
      <c r="X85" s="133"/>
      <c r="Y85" s="135"/>
      <c r="Z85" s="32"/>
      <c r="AA85" s="32"/>
      <c r="AB85" s="32"/>
      <c r="AC85" s="32"/>
      <c r="AD85" s="32"/>
      <c r="AE85" s="32"/>
      <c r="AF85" s="32"/>
    </row>
    <row r="86" spans="1:32" s="33" customFormat="1" ht="23.25" hidden="1">
      <c r="A86" s="46"/>
      <c r="B86" s="45" t="s">
        <v>77</v>
      </c>
      <c r="C86" s="50"/>
      <c r="D86" s="50"/>
      <c r="E86" s="50"/>
      <c r="F86" s="49"/>
      <c r="G86" s="50"/>
      <c r="H86" s="50"/>
      <c r="I86" s="50"/>
      <c r="J86" s="47"/>
      <c r="K86" s="42"/>
      <c r="L86" s="42"/>
      <c r="M86" s="42"/>
      <c r="N86" s="75"/>
      <c r="O86" s="42"/>
      <c r="P86" s="42"/>
      <c r="Q86" s="42"/>
      <c r="R86" s="42"/>
      <c r="S86" s="42"/>
      <c r="T86" s="42"/>
      <c r="U86" s="42"/>
      <c r="V86" s="42"/>
      <c r="W86" s="42"/>
      <c r="X86" s="133"/>
      <c r="Y86" s="135"/>
      <c r="Z86" s="32"/>
      <c r="AA86" s="32"/>
      <c r="AB86" s="32"/>
      <c r="AC86" s="32"/>
      <c r="AD86" s="32"/>
      <c r="AE86" s="32"/>
      <c r="AF86" s="32"/>
    </row>
    <row r="87" spans="1:32" s="44" customFormat="1" ht="23.25">
      <c r="A87" s="46" t="s">
        <v>69</v>
      </c>
      <c r="B87" s="45" t="s">
        <v>79</v>
      </c>
      <c r="C87" s="39"/>
      <c r="D87" s="36"/>
      <c r="E87" s="40"/>
      <c r="F87" s="38"/>
      <c r="G87" s="36"/>
      <c r="H87" s="39"/>
      <c r="I87" s="70"/>
      <c r="J87" s="40"/>
      <c r="K87" s="42">
        <f>K88+K89</f>
        <v>0</v>
      </c>
      <c r="L87" s="42">
        <f>L88+L89</f>
        <v>0</v>
      </c>
      <c r="M87" s="42">
        <f>M88+M89</f>
        <v>0</v>
      </c>
      <c r="N87" s="42">
        <f>N88+N89</f>
        <v>0</v>
      </c>
      <c r="O87" s="42">
        <f>O88+O89</f>
        <v>0</v>
      </c>
      <c r="P87" s="42"/>
      <c r="Q87" s="42">
        <f>Q88+Q89</f>
        <v>0</v>
      </c>
      <c r="R87" s="42"/>
      <c r="S87" s="42"/>
      <c r="T87" s="42">
        <f>T88+T89</f>
        <v>0</v>
      </c>
      <c r="U87" s="42"/>
      <c r="V87" s="42"/>
      <c r="W87" s="42"/>
      <c r="X87" s="133"/>
      <c r="Y87" s="135"/>
      <c r="Z87" s="43"/>
      <c r="AA87" s="43"/>
      <c r="AB87" s="43"/>
      <c r="AC87" s="43"/>
      <c r="AD87" s="43"/>
      <c r="AE87" s="43"/>
      <c r="AF87" s="43"/>
    </row>
    <row r="88" spans="1:32" s="44" customFormat="1" ht="0.75" customHeight="1">
      <c r="A88" s="34"/>
      <c r="B88" s="45" t="s">
        <v>80</v>
      </c>
      <c r="C88" s="39"/>
      <c r="D88" s="36"/>
      <c r="E88" s="40"/>
      <c r="F88" s="38"/>
      <c r="G88" s="36"/>
      <c r="H88" s="39"/>
      <c r="I88" s="70"/>
      <c r="J88" s="40"/>
      <c r="K88" s="42">
        <v>0</v>
      </c>
      <c r="L88" s="42">
        <v>0</v>
      </c>
      <c r="M88" s="42">
        <v>0</v>
      </c>
      <c r="N88" s="42">
        <v>0</v>
      </c>
      <c r="O88" s="42">
        <v>0</v>
      </c>
      <c r="P88" s="42">
        <v>0</v>
      </c>
      <c r="Q88" s="42">
        <v>0</v>
      </c>
      <c r="R88" s="42">
        <v>0</v>
      </c>
      <c r="S88" s="42">
        <v>0</v>
      </c>
      <c r="T88" s="42">
        <v>0</v>
      </c>
      <c r="U88" s="42">
        <v>0</v>
      </c>
      <c r="V88" s="42">
        <v>0</v>
      </c>
      <c r="W88" s="42"/>
      <c r="X88" s="133"/>
      <c r="Y88" s="135"/>
      <c r="Z88" s="43"/>
      <c r="AA88" s="43"/>
      <c r="AB88" s="43"/>
      <c r="AC88" s="43"/>
      <c r="AD88" s="43"/>
      <c r="AE88" s="43"/>
      <c r="AF88" s="43"/>
    </row>
    <row r="89" spans="1:32" s="79" customFormat="1" ht="23.25" hidden="1">
      <c r="A89" s="76"/>
      <c r="B89" s="45" t="s">
        <v>77</v>
      </c>
      <c r="C89" s="50"/>
      <c r="D89" s="45"/>
      <c r="E89" s="68"/>
      <c r="F89" s="118"/>
      <c r="G89" s="50"/>
      <c r="H89" s="45"/>
      <c r="I89" s="77"/>
      <c r="J89" s="57"/>
      <c r="K89" s="42">
        <v>0</v>
      </c>
      <c r="L89" s="42">
        <v>0</v>
      </c>
      <c r="M89" s="42">
        <v>0</v>
      </c>
      <c r="N89" s="42">
        <v>0</v>
      </c>
      <c r="O89" s="42">
        <v>0</v>
      </c>
      <c r="P89" s="42">
        <v>0</v>
      </c>
      <c r="Q89" s="42">
        <v>0</v>
      </c>
      <c r="R89" s="42">
        <v>0</v>
      </c>
      <c r="S89" s="42">
        <v>0</v>
      </c>
      <c r="T89" s="42">
        <v>0</v>
      </c>
      <c r="U89" s="42">
        <v>0</v>
      </c>
      <c r="V89" s="42">
        <v>0</v>
      </c>
      <c r="W89" s="42"/>
      <c r="X89" s="133"/>
      <c r="Y89" s="135"/>
      <c r="Z89" s="78"/>
      <c r="AA89" s="78"/>
      <c r="AB89" s="78"/>
      <c r="AC89" s="78"/>
      <c r="AD89" s="78"/>
      <c r="AE89" s="78"/>
      <c r="AF89" s="78"/>
    </row>
    <row r="90" spans="1:32" s="79" customFormat="1" ht="23.25" hidden="1">
      <c r="A90" s="224"/>
      <c r="B90" s="154"/>
      <c r="C90" s="225"/>
      <c r="D90" s="154"/>
      <c r="E90" s="226"/>
      <c r="F90" s="227"/>
      <c r="G90" s="225"/>
      <c r="H90" s="154"/>
      <c r="I90" s="204"/>
      <c r="J90" s="228"/>
      <c r="K90" s="124"/>
      <c r="L90" s="124"/>
      <c r="M90" s="124"/>
      <c r="N90" s="124"/>
      <c r="O90" s="124"/>
      <c r="P90" s="124"/>
      <c r="Q90" s="124"/>
      <c r="R90" s="124"/>
      <c r="S90" s="124"/>
      <c r="T90" s="124"/>
      <c r="U90" s="124"/>
      <c r="V90" s="124"/>
      <c r="W90" s="124"/>
      <c r="X90" s="133"/>
      <c r="Y90" s="135"/>
      <c r="Z90" s="78"/>
      <c r="AA90" s="78"/>
      <c r="AB90" s="78"/>
      <c r="AC90" s="78"/>
      <c r="AD90" s="78"/>
      <c r="AE90" s="78"/>
      <c r="AF90" s="78"/>
    </row>
    <row r="91" spans="1:32" s="79" customFormat="1" ht="15.75" customHeight="1">
      <c r="A91" s="81" t="s">
        <v>81</v>
      </c>
      <c r="B91" s="82" t="s">
        <v>21</v>
      </c>
      <c r="C91" s="83"/>
      <c r="D91" s="82"/>
      <c r="E91" s="82"/>
      <c r="F91" s="120"/>
      <c r="G91" s="82"/>
      <c r="H91" s="82"/>
      <c r="I91" s="82"/>
      <c r="J91" s="82"/>
      <c r="K91" s="84"/>
      <c r="L91" s="84"/>
      <c r="M91" s="84"/>
      <c r="N91" s="84"/>
      <c r="O91" s="84"/>
      <c r="P91" s="84"/>
      <c r="Q91" s="84"/>
      <c r="R91" s="84"/>
      <c r="S91" s="84"/>
      <c r="T91" s="84"/>
      <c r="U91" s="84"/>
      <c r="V91" s="84"/>
      <c r="W91" s="84"/>
      <c r="X91" s="133"/>
      <c r="Y91" s="135"/>
      <c r="Z91" s="78"/>
      <c r="AA91" s="78"/>
      <c r="AB91" s="78"/>
      <c r="AC91" s="78"/>
      <c r="AD91" s="78"/>
      <c r="AE91" s="78"/>
      <c r="AF91" s="78"/>
    </row>
    <row r="92" spans="1:32" s="79" customFormat="1" ht="15.75" customHeight="1">
      <c r="A92" s="86" t="s">
        <v>82</v>
      </c>
      <c r="B92" s="87" t="s">
        <v>46</v>
      </c>
      <c r="C92" s="88"/>
      <c r="D92" s="87"/>
      <c r="E92" s="87"/>
      <c r="F92" s="121"/>
      <c r="G92" s="87"/>
      <c r="H92" s="87"/>
      <c r="I92" s="87"/>
      <c r="J92" s="87"/>
      <c r="K92" s="89"/>
      <c r="L92" s="89"/>
      <c r="M92" s="89"/>
      <c r="N92" s="89"/>
      <c r="O92" s="89"/>
      <c r="P92" s="89"/>
      <c r="Q92" s="89"/>
      <c r="R92" s="89"/>
      <c r="S92" s="89"/>
      <c r="T92" s="89"/>
      <c r="U92" s="89"/>
      <c r="V92" s="89"/>
      <c r="W92" s="89"/>
      <c r="X92" s="133"/>
      <c r="Y92" s="135"/>
      <c r="Z92" s="78"/>
      <c r="AA92" s="78"/>
      <c r="AB92" s="78"/>
      <c r="AC92" s="78"/>
      <c r="AD92" s="78"/>
      <c r="AE92" s="78"/>
      <c r="AF92" s="78"/>
    </row>
    <row r="93" spans="1:23" ht="15.75">
      <c r="A93" s="97"/>
      <c r="B93" s="98"/>
      <c r="C93" s="99"/>
      <c r="D93" s="98"/>
      <c r="E93" s="98"/>
      <c r="F93" s="122"/>
      <c r="G93" s="98"/>
      <c r="H93" s="98"/>
      <c r="I93" s="98"/>
      <c r="J93" s="98"/>
      <c r="K93" s="100"/>
      <c r="L93" s="100"/>
      <c r="M93" s="100"/>
      <c r="N93" s="100"/>
      <c r="O93" s="100"/>
      <c r="P93" s="100"/>
      <c r="Q93" s="100"/>
      <c r="R93" s="100"/>
      <c r="S93" s="100"/>
      <c r="T93" s="100"/>
      <c r="U93" s="100"/>
      <c r="V93" s="100"/>
      <c r="W93" s="100"/>
    </row>
    <row r="94" spans="1:23" ht="15.75">
      <c r="A94" s="97"/>
      <c r="B94" s="98"/>
      <c r="C94" s="99"/>
      <c r="D94" s="98"/>
      <c r="E94" s="98"/>
      <c r="F94" s="122"/>
      <c r="G94" s="98"/>
      <c r="H94" s="98"/>
      <c r="I94" s="98"/>
      <c r="J94" s="98"/>
      <c r="K94" s="100"/>
      <c r="L94" s="100"/>
      <c r="M94" s="100"/>
      <c r="N94" s="100"/>
      <c r="O94" s="100"/>
      <c r="P94" s="100"/>
      <c r="Q94" s="100"/>
      <c r="R94" s="100"/>
      <c r="S94" s="100"/>
      <c r="T94" s="100"/>
      <c r="U94" s="100"/>
      <c r="V94" s="100"/>
      <c r="W94" s="100"/>
    </row>
    <row r="95" spans="1:23" ht="15.75">
      <c r="A95" s="97"/>
      <c r="B95" s="98"/>
      <c r="C95" s="99"/>
      <c r="D95" s="98"/>
      <c r="E95" s="98"/>
      <c r="F95" s="122"/>
      <c r="G95" s="98"/>
      <c r="H95" s="98"/>
      <c r="I95" s="98"/>
      <c r="J95" s="98"/>
      <c r="K95" s="100"/>
      <c r="L95" s="100"/>
      <c r="M95" s="100"/>
      <c r="N95" s="100"/>
      <c r="O95" s="100"/>
      <c r="P95" s="100"/>
      <c r="Q95" s="100"/>
      <c r="R95" s="100"/>
      <c r="S95" s="100"/>
      <c r="T95" s="100"/>
      <c r="U95" s="100"/>
      <c r="V95" s="100"/>
      <c r="W95" s="100"/>
    </row>
    <row r="96" spans="1:23" ht="15.75">
      <c r="A96" s="97"/>
      <c r="B96" s="98"/>
      <c r="C96" s="99"/>
      <c r="D96" s="98"/>
      <c r="E96" s="98"/>
      <c r="F96" s="122"/>
      <c r="G96" s="98"/>
      <c r="H96" s="98"/>
      <c r="I96" s="98"/>
      <c r="J96" s="98"/>
      <c r="K96" s="100"/>
      <c r="L96" s="100"/>
      <c r="M96" s="100"/>
      <c r="N96" s="100"/>
      <c r="O96" s="100"/>
      <c r="P96" s="100"/>
      <c r="Q96" s="100"/>
      <c r="R96" s="100"/>
      <c r="S96" s="100"/>
      <c r="T96" s="100"/>
      <c r="U96" s="100"/>
      <c r="V96" s="100"/>
      <c r="W96" s="100"/>
    </row>
    <row r="97" spans="1:23" ht="15.75">
      <c r="A97" s="97"/>
      <c r="B97" s="98"/>
      <c r="C97" s="99"/>
      <c r="D97" s="98"/>
      <c r="E97" s="98"/>
      <c r="F97" s="122"/>
      <c r="G97" s="98"/>
      <c r="H97" s="98"/>
      <c r="I97" s="98"/>
      <c r="J97" s="98"/>
      <c r="K97" s="100"/>
      <c r="L97" s="100"/>
      <c r="M97" s="100"/>
      <c r="N97" s="100"/>
      <c r="O97" s="100"/>
      <c r="P97" s="100"/>
      <c r="Q97" s="100"/>
      <c r="R97" s="100"/>
      <c r="S97" s="100"/>
      <c r="T97" s="100"/>
      <c r="U97" s="100"/>
      <c r="V97" s="100"/>
      <c r="W97" s="100"/>
    </row>
    <row r="98" spans="1:32" s="105" customFormat="1" ht="15.75">
      <c r="A98" s="97"/>
      <c r="B98" s="98"/>
      <c r="C98" s="99"/>
      <c r="D98" s="98"/>
      <c r="E98" s="98"/>
      <c r="F98" s="122"/>
      <c r="G98" s="98"/>
      <c r="H98" s="98"/>
      <c r="I98" s="98"/>
      <c r="J98" s="98"/>
      <c r="K98" s="100"/>
      <c r="L98" s="100"/>
      <c r="M98" s="100"/>
      <c r="N98" s="100"/>
      <c r="O98" s="100"/>
      <c r="P98" s="100"/>
      <c r="Q98" s="100"/>
      <c r="R98" s="100"/>
      <c r="S98" s="100"/>
      <c r="T98" s="100"/>
      <c r="U98" s="100"/>
      <c r="V98" s="100"/>
      <c r="W98" s="100"/>
      <c r="X98" s="132"/>
      <c r="Y98" s="102"/>
      <c r="Z98" s="102"/>
      <c r="AA98" s="102"/>
      <c r="AB98" s="102"/>
      <c r="AC98" s="102"/>
      <c r="AD98" s="102"/>
      <c r="AE98" s="102"/>
      <c r="AF98" s="102"/>
    </row>
    <row r="99" spans="1:32" s="105" customFormat="1" ht="15.75">
      <c r="A99" s="97"/>
      <c r="B99" s="98"/>
      <c r="C99" s="99"/>
      <c r="D99" s="98"/>
      <c r="E99" s="98"/>
      <c r="F99" s="122"/>
      <c r="G99" s="98"/>
      <c r="H99" s="98"/>
      <c r="I99" s="98"/>
      <c r="J99" s="98"/>
      <c r="K99" s="100"/>
      <c r="L99" s="100"/>
      <c r="M99" s="100"/>
      <c r="N99" s="100"/>
      <c r="O99" s="100"/>
      <c r="P99" s="100"/>
      <c r="Q99" s="100"/>
      <c r="R99" s="100"/>
      <c r="S99" s="100"/>
      <c r="T99" s="100"/>
      <c r="U99" s="100"/>
      <c r="V99" s="100"/>
      <c r="W99" s="100"/>
      <c r="X99" s="132"/>
      <c r="Y99" s="102"/>
      <c r="Z99" s="102"/>
      <c r="AA99" s="102"/>
      <c r="AB99" s="102"/>
      <c r="AC99" s="102"/>
      <c r="AD99" s="102"/>
      <c r="AE99" s="102"/>
      <c r="AF99" s="102"/>
    </row>
    <row r="100" spans="1:32" s="105" customFormat="1" ht="15.75">
      <c r="A100" s="97"/>
      <c r="B100" s="98"/>
      <c r="C100" s="99"/>
      <c r="D100" s="98"/>
      <c r="E100" s="98"/>
      <c r="F100" s="122"/>
      <c r="G100" s="98"/>
      <c r="H100" s="98"/>
      <c r="I100" s="98"/>
      <c r="J100" s="98"/>
      <c r="K100" s="100"/>
      <c r="L100" s="100"/>
      <c r="M100" s="100"/>
      <c r="N100" s="100"/>
      <c r="O100" s="100"/>
      <c r="P100" s="100"/>
      <c r="Q100" s="100"/>
      <c r="R100" s="100"/>
      <c r="S100" s="100"/>
      <c r="T100" s="100"/>
      <c r="U100" s="100"/>
      <c r="V100" s="100"/>
      <c r="W100" s="100"/>
      <c r="X100" s="132"/>
      <c r="Y100" s="102"/>
      <c r="Z100" s="102"/>
      <c r="AA100" s="102"/>
      <c r="AB100" s="102"/>
      <c r="AC100" s="102"/>
      <c r="AD100" s="102"/>
      <c r="AE100" s="102"/>
      <c r="AF100" s="102"/>
    </row>
    <row r="101" spans="1:32" s="105" customFormat="1" ht="15.75">
      <c r="A101" s="97"/>
      <c r="B101" s="98"/>
      <c r="C101" s="99"/>
      <c r="D101" s="98"/>
      <c r="E101" s="98"/>
      <c r="F101" s="122"/>
      <c r="G101" s="98"/>
      <c r="H101" s="98"/>
      <c r="I101" s="98"/>
      <c r="J101" s="98"/>
      <c r="K101" s="100"/>
      <c r="L101" s="100"/>
      <c r="M101" s="100"/>
      <c r="N101" s="100"/>
      <c r="O101" s="100"/>
      <c r="P101" s="100"/>
      <c r="Q101" s="100"/>
      <c r="R101" s="100"/>
      <c r="S101" s="100"/>
      <c r="T101" s="100"/>
      <c r="U101" s="100"/>
      <c r="V101" s="100"/>
      <c r="W101" s="100"/>
      <c r="X101" s="132"/>
      <c r="Y101" s="102"/>
      <c r="Z101" s="102"/>
      <c r="AA101" s="102"/>
      <c r="AB101" s="102"/>
      <c r="AC101" s="102"/>
      <c r="AD101" s="102"/>
      <c r="AE101" s="102"/>
      <c r="AF101" s="102"/>
    </row>
    <row r="102" spans="1:23" ht="15.75">
      <c r="A102" s="97"/>
      <c r="B102" s="98"/>
      <c r="C102" s="99"/>
      <c r="D102" s="98"/>
      <c r="E102" s="98"/>
      <c r="F102" s="122"/>
      <c r="G102" s="98"/>
      <c r="H102" s="98"/>
      <c r="I102" s="98"/>
      <c r="J102" s="98"/>
      <c r="K102" s="100"/>
      <c r="L102" s="100"/>
      <c r="M102" s="100"/>
      <c r="N102" s="100"/>
      <c r="O102" s="100"/>
      <c r="P102" s="100"/>
      <c r="Q102" s="100"/>
      <c r="R102" s="100"/>
      <c r="S102" s="100"/>
      <c r="T102" s="100"/>
      <c r="U102" s="100"/>
      <c r="V102" s="100"/>
      <c r="W102" s="100"/>
    </row>
    <row r="103" spans="1:23" ht="15.75">
      <c r="A103" s="97"/>
      <c r="B103" s="98"/>
      <c r="C103" s="99"/>
      <c r="D103" s="98"/>
      <c r="E103" s="98"/>
      <c r="F103" s="122"/>
      <c r="G103" s="98"/>
      <c r="H103" s="98"/>
      <c r="I103" s="98"/>
      <c r="J103" s="98"/>
      <c r="K103" s="100"/>
      <c r="L103" s="100"/>
      <c r="M103" s="100"/>
      <c r="N103" s="100"/>
      <c r="O103" s="100"/>
      <c r="P103" s="100"/>
      <c r="Q103" s="100"/>
      <c r="R103" s="100"/>
      <c r="S103" s="100"/>
      <c r="T103" s="100"/>
      <c r="U103" s="100"/>
      <c r="V103" s="100"/>
      <c r="W103" s="100"/>
    </row>
    <row r="104" spans="1:23" ht="15.75">
      <c r="A104" s="97"/>
      <c r="B104" s="98"/>
      <c r="C104" s="99"/>
      <c r="D104" s="98"/>
      <c r="E104" s="98"/>
      <c r="F104" s="122"/>
      <c r="G104" s="98"/>
      <c r="H104" s="98"/>
      <c r="I104" s="98"/>
      <c r="J104" s="98"/>
      <c r="K104" s="100"/>
      <c r="L104" s="100"/>
      <c r="M104" s="100"/>
      <c r="N104" s="100"/>
      <c r="O104" s="100"/>
      <c r="P104" s="100"/>
      <c r="Q104" s="100"/>
      <c r="R104" s="100"/>
      <c r="S104" s="100"/>
      <c r="T104" s="100"/>
      <c r="U104" s="100"/>
      <c r="V104" s="100"/>
      <c r="W104" s="100"/>
    </row>
  </sheetData>
  <sheetProtection/>
  <mergeCells count="37">
    <mergeCell ref="A11:W11"/>
    <mergeCell ref="A1:C1"/>
    <mergeCell ref="E1:W1"/>
    <mergeCell ref="A2:C2"/>
    <mergeCell ref="E2:W2"/>
    <mergeCell ref="A3:C3"/>
    <mergeCell ref="E3:W3"/>
    <mergeCell ref="B10:V10"/>
    <mergeCell ref="W13:W16"/>
    <mergeCell ref="E13:E16"/>
    <mergeCell ref="F13:F16"/>
    <mergeCell ref="G13:G16"/>
    <mergeCell ref="H13:H16"/>
    <mergeCell ref="Q13:S14"/>
    <mergeCell ref="Q15:Q16"/>
    <mergeCell ref="R15:S15"/>
    <mergeCell ref="T13:V14"/>
    <mergeCell ref="A5:W5"/>
    <mergeCell ref="A6:W6"/>
    <mergeCell ref="A7:S7"/>
    <mergeCell ref="J14:J16"/>
    <mergeCell ref="N13:N16"/>
    <mergeCell ref="D13:D16"/>
    <mergeCell ref="O15:O16"/>
    <mergeCell ref="M13:M16"/>
    <mergeCell ref="T15:T16"/>
    <mergeCell ref="I13:I16"/>
    <mergeCell ref="B9:V9"/>
    <mergeCell ref="O12:W12"/>
    <mergeCell ref="A8:S8"/>
    <mergeCell ref="A13:A16"/>
    <mergeCell ref="B13:B16"/>
    <mergeCell ref="C13:C16"/>
    <mergeCell ref="J13:L13"/>
    <mergeCell ref="O13:P14"/>
    <mergeCell ref="K14:L15"/>
    <mergeCell ref="U15:V15"/>
  </mergeCells>
  <printOptions horizontalCentered="1"/>
  <pageMargins left="0.2362204724409449" right="0" top="0.5905511811023623" bottom="0.5118110236220472" header="0.31496062992125984" footer="0.1968503937007874"/>
  <pageSetup horizontalDpi="600" verticalDpi="600" orientation="landscape" paperSize="9" scale="65" r:id="rId1"/>
  <headerFooter differentFirst="1"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10"/>
  </sheetPr>
  <dimension ref="A1:AI103"/>
  <sheetViews>
    <sheetView zoomScale="70" zoomScaleNormal="70" zoomScalePageLayoutView="0" workbookViewId="0" topLeftCell="A72">
      <selection activeCell="B10" sqref="B10:W10"/>
    </sheetView>
  </sheetViews>
  <sheetFormatPr defaultColWidth="9.140625" defaultRowHeight="15"/>
  <cols>
    <col min="1" max="1" width="4.57421875" style="106" customWidth="1"/>
    <col min="2" max="2" width="33.8515625" style="103" customWidth="1"/>
    <col min="3" max="3" width="8.28125" style="107" customWidth="1"/>
    <col min="4" max="4" width="8.8515625" style="107" customWidth="1"/>
    <col min="5" max="5" width="10.421875" style="107" customWidth="1"/>
    <col min="6" max="6" width="10.28125" style="108" customWidth="1"/>
    <col min="7" max="7" width="6.57421875" style="107" customWidth="1"/>
    <col min="8" max="8" width="7.140625" style="103" customWidth="1"/>
    <col min="9" max="9" width="7.140625" style="107" customWidth="1"/>
    <col min="10" max="10" width="15.140625" style="107" customWidth="1"/>
    <col min="11" max="11" width="10.7109375" style="109" customWidth="1"/>
    <col min="12" max="12" width="10.57421875" style="109" customWidth="1"/>
    <col min="13" max="13" width="10.140625" style="109" customWidth="1"/>
    <col min="14" max="14" width="9.28125" style="109" customWidth="1"/>
    <col min="15" max="15" width="10.8515625" style="109" hidden="1" customWidth="1"/>
    <col min="16" max="16" width="8.28125" style="109" hidden="1" customWidth="1"/>
    <col min="17" max="17" width="9.57421875" style="109" customWidth="1"/>
    <col min="18" max="18" width="8.28125" style="109" customWidth="1"/>
    <col min="19" max="19" width="7.7109375" style="109" customWidth="1"/>
    <col min="20" max="20" width="11.421875" style="109" customWidth="1"/>
    <col min="21" max="21" width="8.28125" style="109" customWidth="1"/>
    <col min="22" max="22" width="7.7109375" style="109" customWidth="1"/>
    <col min="23" max="23" width="10.57421875" style="109" customWidth="1"/>
    <col min="24" max="24" width="11.28125" style="131" bestFit="1" customWidth="1"/>
    <col min="25" max="25" width="12.00390625" style="103" bestFit="1" customWidth="1"/>
    <col min="26" max="32" width="9.140625" style="103" customWidth="1"/>
    <col min="33" max="16384" width="9.140625" style="104" customWidth="1"/>
  </cols>
  <sheetData>
    <row r="1" spans="1:23" ht="18.75">
      <c r="A1" s="584" t="s">
        <v>316</v>
      </c>
      <c r="B1" s="584"/>
      <c r="C1" s="584"/>
      <c r="D1" s="585"/>
      <c r="E1" s="586" t="s">
        <v>317</v>
      </c>
      <c r="F1" s="586"/>
      <c r="G1" s="586"/>
      <c r="H1" s="586"/>
      <c r="I1" s="586"/>
      <c r="J1" s="586"/>
      <c r="K1" s="586"/>
      <c r="L1" s="586"/>
      <c r="M1" s="586"/>
      <c r="N1" s="586"/>
      <c r="O1" s="586"/>
      <c r="P1" s="586"/>
      <c r="Q1" s="586"/>
      <c r="R1" s="586"/>
      <c r="S1" s="586"/>
      <c r="T1" s="586"/>
      <c r="U1" s="586"/>
      <c r="V1" s="586"/>
      <c r="W1" s="586"/>
    </row>
    <row r="2" spans="1:23" ht="18.75">
      <c r="A2" s="587" t="s">
        <v>318</v>
      </c>
      <c r="B2" s="587"/>
      <c r="C2" s="587"/>
      <c r="D2" s="588"/>
      <c r="E2" s="586" t="s">
        <v>319</v>
      </c>
      <c r="F2" s="586"/>
      <c r="G2" s="586"/>
      <c r="H2" s="586"/>
      <c r="I2" s="586"/>
      <c r="J2" s="586"/>
      <c r="K2" s="586"/>
      <c r="L2" s="586"/>
      <c r="M2" s="586"/>
      <c r="N2" s="586"/>
      <c r="O2" s="586"/>
      <c r="P2" s="586"/>
      <c r="Q2" s="586"/>
      <c r="R2" s="586"/>
      <c r="S2" s="586"/>
      <c r="T2" s="586"/>
      <c r="U2" s="586"/>
      <c r="V2" s="586"/>
      <c r="W2" s="586"/>
    </row>
    <row r="3" spans="1:23" ht="16.5" customHeight="1">
      <c r="A3" s="589" t="s">
        <v>320</v>
      </c>
      <c r="B3" s="589"/>
      <c r="C3" s="589"/>
      <c r="D3" s="590"/>
      <c r="E3" s="591" t="s">
        <v>321</v>
      </c>
      <c r="F3" s="591"/>
      <c r="G3" s="591"/>
      <c r="H3" s="591"/>
      <c r="I3" s="591"/>
      <c r="J3" s="591"/>
      <c r="K3" s="591"/>
      <c r="L3" s="591"/>
      <c r="M3" s="591"/>
      <c r="N3" s="591"/>
      <c r="O3" s="591"/>
      <c r="P3" s="591"/>
      <c r="Q3" s="591"/>
      <c r="R3" s="591"/>
      <c r="S3" s="591"/>
      <c r="T3" s="591"/>
      <c r="U3" s="591"/>
      <c r="V3" s="591"/>
      <c r="W3" s="591"/>
    </row>
    <row r="4" ht="11.25" customHeight="1"/>
    <row r="5" spans="1:32" s="8" customFormat="1" ht="16.5" customHeight="1">
      <c r="A5" s="565" t="s">
        <v>272</v>
      </c>
      <c r="B5" s="565"/>
      <c r="C5" s="565"/>
      <c r="D5" s="565"/>
      <c r="E5" s="565"/>
      <c r="F5" s="565"/>
      <c r="G5" s="565"/>
      <c r="H5" s="565"/>
      <c r="I5" s="565"/>
      <c r="J5" s="565"/>
      <c r="K5" s="565"/>
      <c r="L5" s="565"/>
      <c r="M5" s="565"/>
      <c r="N5" s="565"/>
      <c r="O5" s="565"/>
      <c r="P5" s="565"/>
      <c r="Q5" s="565"/>
      <c r="R5" s="565"/>
      <c r="S5" s="565"/>
      <c r="T5" s="565"/>
      <c r="U5" s="565"/>
      <c r="V5" s="565"/>
      <c r="W5" s="565"/>
      <c r="X5" s="125"/>
      <c r="Y5" s="7"/>
      <c r="Z5" s="7"/>
      <c r="AA5" s="7"/>
      <c r="AB5" s="7"/>
      <c r="AC5" s="7"/>
      <c r="AD5" s="7"/>
      <c r="AE5" s="7"/>
      <c r="AF5" s="7"/>
    </row>
    <row r="6" spans="1:32" s="8" customFormat="1" ht="18" customHeight="1">
      <c r="A6" s="565" t="s">
        <v>300</v>
      </c>
      <c r="B6" s="565"/>
      <c r="C6" s="565"/>
      <c r="D6" s="565"/>
      <c r="E6" s="565"/>
      <c r="F6" s="565"/>
      <c r="G6" s="565"/>
      <c r="H6" s="565"/>
      <c r="I6" s="565"/>
      <c r="J6" s="565"/>
      <c r="K6" s="565"/>
      <c r="L6" s="565"/>
      <c r="M6" s="565"/>
      <c r="N6" s="565"/>
      <c r="O6" s="565"/>
      <c r="P6" s="565"/>
      <c r="Q6" s="565"/>
      <c r="R6" s="565"/>
      <c r="S6" s="565"/>
      <c r="T6" s="565"/>
      <c r="U6" s="565"/>
      <c r="V6" s="565"/>
      <c r="W6" s="565"/>
      <c r="X6" s="125"/>
      <c r="Y6" s="7"/>
      <c r="Z6" s="7"/>
      <c r="AA6" s="7"/>
      <c r="AB6" s="7"/>
      <c r="AC6" s="7"/>
      <c r="AD6" s="7"/>
      <c r="AE6" s="7"/>
      <c r="AF6" s="7"/>
    </row>
    <row r="7" spans="1:32" s="8" customFormat="1" ht="30.75" customHeight="1" hidden="1">
      <c r="A7" s="544" t="s">
        <v>301</v>
      </c>
      <c r="B7" s="544"/>
      <c r="C7" s="544"/>
      <c r="D7" s="544"/>
      <c r="E7" s="544"/>
      <c r="F7" s="544"/>
      <c r="G7" s="544"/>
      <c r="H7" s="544"/>
      <c r="I7" s="544"/>
      <c r="J7" s="544"/>
      <c r="K7" s="544"/>
      <c r="L7" s="544"/>
      <c r="M7" s="544"/>
      <c r="N7" s="544"/>
      <c r="O7" s="544"/>
      <c r="P7" s="544"/>
      <c r="Q7" s="544"/>
      <c r="R7" s="544"/>
      <c r="S7" s="544"/>
      <c r="T7" s="313"/>
      <c r="U7" s="313"/>
      <c r="V7" s="313"/>
      <c r="W7" s="9" t="s">
        <v>295</v>
      </c>
      <c r="X7" s="125"/>
      <c r="Y7" s="7"/>
      <c r="Z7" s="7"/>
      <c r="AA7" s="7"/>
      <c r="AB7" s="7"/>
      <c r="AC7" s="7"/>
      <c r="AD7" s="7"/>
      <c r="AE7" s="7"/>
      <c r="AF7" s="7"/>
    </row>
    <row r="8" spans="1:35" s="8" customFormat="1" ht="27" customHeight="1" hidden="1">
      <c r="A8" s="544" t="s">
        <v>261</v>
      </c>
      <c r="B8" s="544"/>
      <c r="C8" s="544"/>
      <c r="D8" s="544"/>
      <c r="E8" s="544"/>
      <c r="F8" s="544"/>
      <c r="G8" s="544"/>
      <c r="H8" s="544"/>
      <c r="I8" s="544"/>
      <c r="J8" s="544"/>
      <c r="K8" s="544"/>
      <c r="L8" s="544"/>
      <c r="M8" s="544"/>
      <c r="N8" s="544"/>
      <c r="O8" s="544"/>
      <c r="P8" s="544"/>
      <c r="Q8" s="544"/>
      <c r="R8" s="544"/>
      <c r="S8" s="544"/>
      <c r="T8" s="313"/>
      <c r="U8" s="313"/>
      <c r="V8" s="313"/>
      <c r="W8" s="159" t="s">
        <v>148</v>
      </c>
      <c r="X8" s="312"/>
      <c r="Y8" s="312"/>
      <c r="Z8" s="7"/>
      <c r="AA8" s="7"/>
      <c r="AB8" s="7"/>
      <c r="AC8" s="7"/>
      <c r="AD8" s="7"/>
      <c r="AE8" s="7"/>
      <c r="AF8" s="7"/>
      <c r="AG8" s="7"/>
      <c r="AH8" s="7"/>
      <c r="AI8" s="7"/>
    </row>
    <row r="9" spans="1:35" s="8" customFormat="1" ht="18" customHeight="1">
      <c r="A9" s="313"/>
      <c r="B9" s="544" t="s">
        <v>330</v>
      </c>
      <c r="C9" s="544"/>
      <c r="D9" s="544"/>
      <c r="E9" s="544"/>
      <c r="F9" s="544"/>
      <c r="G9" s="544"/>
      <c r="H9" s="544"/>
      <c r="I9" s="544"/>
      <c r="J9" s="544"/>
      <c r="K9" s="544"/>
      <c r="L9" s="544"/>
      <c r="M9" s="544"/>
      <c r="N9" s="544"/>
      <c r="O9" s="544"/>
      <c r="P9" s="544"/>
      <c r="Q9" s="544"/>
      <c r="R9" s="544"/>
      <c r="S9" s="544"/>
      <c r="T9" s="544"/>
      <c r="U9" s="544"/>
      <c r="V9" s="544"/>
      <c r="W9" s="159" t="s">
        <v>295</v>
      </c>
      <c r="X9" s="312"/>
      <c r="Y9" s="312"/>
      <c r="Z9" s="7"/>
      <c r="AA9" s="7"/>
      <c r="AB9" s="7"/>
      <c r="AC9" s="7"/>
      <c r="AD9" s="7"/>
      <c r="AE9" s="7"/>
      <c r="AF9" s="7"/>
      <c r="AG9" s="7"/>
      <c r="AH9" s="7"/>
      <c r="AI9" s="7"/>
    </row>
    <row r="10" spans="1:35" s="8" customFormat="1" ht="12.75" customHeight="1">
      <c r="A10" s="313"/>
      <c r="B10" s="593" t="s">
        <v>331</v>
      </c>
      <c r="C10" s="544"/>
      <c r="D10" s="544"/>
      <c r="E10" s="544"/>
      <c r="F10" s="544"/>
      <c r="G10" s="544"/>
      <c r="H10" s="544"/>
      <c r="I10" s="544"/>
      <c r="J10" s="544"/>
      <c r="K10" s="544"/>
      <c r="L10" s="544"/>
      <c r="M10" s="544"/>
      <c r="N10" s="544"/>
      <c r="O10" s="544"/>
      <c r="P10" s="544"/>
      <c r="Q10" s="544"/>
      <c r="R10" s="544"/>
      <c r="S10" s="544"/>
      <c r="T10" s="544"/>
      <c r="U10" s="544"/>
      <c r="V10" s="544"/>
      <c r="W10" s="544"/>
      <c r="X10" s="312"/>
      <c r="Y10" s="312"/>
      <c r="Z10" s="7"/>
      <c r="AA10" s="7"/>
      <c r="AB10" s="7"/>
      <c r="AC10" s="7"/>
      <c r="AD10" s="7"/>
      <c r="AE10" s="7"/>
      <c r="AF10" s="7"/>
      <c r="AG10" s="7"/>
      <c r="AH10" s="7"/>
      <c r="AI10" s="7"/>
    </row>
    <row r="11" spans="1:32" s="8" customFormat="1" ht="15" customHeight="1">
      <c r="A11" s="10"/>
      <c r="B11" s="11"/>
      <c r="C11" s="12"/>
      <c r="D11" s="11"/>
      <c r="E11" s="11"/>
      <c r="F11" s="117"/>
      <c r="G11" s="11"/>
      <c r="H11" s="11"/>
      <c r="I11" s="11"/>
      <c r="J11" s="11"/>
      <c r="K11" s="13"/>
      <c r="L11" s="13"/>
      <c r="M11" s="7"/>
      <c r="N11" s="13"/>
      <c r="O11" s="551" t="s">
        <v>262</v>
      </c>
      <c r="P11" s="551"/>
      <c r="Q11" s="551"/>
      <c r="R11" s="551"/>
      <c r="S11" s="551"/>
      <c r="T11" s="551"/>
      <c r="U11" s="551"/>
      <c r="V11" s="551"/>
      <c r="W11" s="551"/>
      <c r="X11" s="125"/>
      <c r="Y11" s="7"/>
      <c r="Z11" s="7"/>
      <c r="AA11" s="7"/>
      <c r="AB11" s="7"/>
      <c r="AC11" s="7"/>
      <c r="AD11" s="7"/>
      <c r="AE11" s="7"/>
      <c r="AF11" s="7"/>
    </row>
    <row r="12" spans="1:27" s="16" customFormat="1" ht="26.25" customHeight="1">
      <c r="A12" s="538" t="s">
        <v>24</v>
      </c>
      <c r="B12" s="560" t="s">
        <v>25</v>
      </c>
      <c r="C12" s="560" t="s">
        <v>26</v>
      </c>
      <c r="D12" s="560" t="s">
        <v>27</v>
      </c>
      <c r="E12" s="560" t="s">
        <v>28</v>
      </c>
      <c r="F12" s="563" t="s">
        <v>29</v>
      </c>
      <c r="G12" s="560" t="s">
        <v>30</v>
      </c>
      <c r="H12" s="560" t="s">
        <v>31</v>
      </c>
      <c r="I12" s="560" t="s">
        <v>32</v>
      </c>
      <c r="J12" s="537" t="s">
        <v>33</v>
      </c>
      <c r="K12" s="537"/>
      <c r="L12" s="537"/>
      <c r="M12" s="554" t="s">
        <v>34</v>
      </c>
      <c r="N12" s="554" t="s">
        <v>204</v>
      </c>
      <c r="O12" s="546" t="s">
        <v>255</v>
      </c>
      <c r="P12" s="547"/>
      <c r="Q12" s="546" t="s">
        <v>274</v>
      </c>
      <c r="R12" s="547"/>
      <c r="S12" s="552"/>
      <c r="T12" s="546" t="s">
        <v>273</v>
      </c>
      <c r="U12" s="547"/>
      <c r="V12" s="552"/>
      <c r="W12" s="560" t="s">
        <v>35</v>
      </c>
      <c r="Y12" s="464"/>
      <c r="Z12" s="464"/>
      <c r="AA12" s="464"/>
    </row>
    <row r="13" spans="1:32" s="16" customFormat="1" ht="16.5" customHeight="1">
      <c r="A13" s="539"/>
      <c r="B13" s="561"/>
      <c r="C13" s="561"/>
      <c r="D13" s="561"/>
      <c r="E13" s="561"/>
      <c r="F13" s="564"/>
      <c r="G13" s="561"/>
      <c r="H13" s="561"/>
      <c r="I13" s="561"/>
      <c r="J13" s="541" t="s">
        <v>36</v>
      </c>
      <c r="K13" s="537" t="s">
        <v>37</v>
      </c>
      <c r="L13" s="537"/>
      <c r="M13" s="555"/>
      <c r="N13" s="555"/>
      <c r="O13" s="548"/>
      <c r="P13" s="549"/>
      <c r="Q13" s="548"/>
      <c r="R13" s="549"/>
      <c r="S13" s="553"/>
      <c r="T13" s="548"/>
      <c r="U13" s="549"/>
      <c r="V13" s="553"/>
      <c r="W13" s="561"/>
      <c r="X13" s="126"/>
      <c r="Y13" s="15"/>
      <c r="Z13" s="15"/>
      <c r="AA13" s="15"/>
      <c r="AB13" s="15"/>
      <c r="AC13" s="15"/>
      <c r="AD13" s="15"/>
      <c r="AE13" s="15"/>
      <c r="AF13" s="15"/>
    </row>
    <row r="14" spans="1:32" s="16" customFormat="1" ht="17.25" customHeight="1">
      <c r="A14" s="539"/>
      <c r="B14" s="561"/>
      <c r="C14" s="561"/>
      <c r="D14" s="561"/>
      <c r="E14" s="561"/>
      <c r="F14" s="564"/>
      <c r="G14" s="561"/>
      <c r="H14" s="561"/>
      <c r="I14" s="561"/>
      <c r="J14" s="542"/>
      <c r="K14" s="537"/>
      <c r="L14" s="537"/>
      <c r="M14" s="555"/>
      <c r="N14" s="555"/>
      <c r="O14" s="556" t="s">
        <v>3</v>
      </c>
      <c r="P14" s="604" t="s">
        <v>38</v>
      </c>
      <c r="Q14" s="556" t="s">
        <v>3</v>
      </c>
      <c r="R14" s="605" t="s">
        <v>38</v>
      </c>
      <c r="S14" s="606"/>
      <c r="T14" s="556" t="s">
        <v>3</v>
      </c>
      <c r="U14" s="605" t="s">
        <v>38</v>
      </c>
      <c r="V14" s="606"/>
      <c r="W14" s="561"/>
      <c r="X14" s="126"/>
      <c r="Y14" s="15"/>
      <c r="Z14" s="15"/>
      <c r="AA14" s="15"/>
      <c r="AB14" s="15"/>
      <c r="AC14" s="15"/>
      <c r="AD14" s="15"/>
      <c r="AE14" s="15"/>
      <c r="AF14" s="15"/>
    </row>
    <row r="15" spans="1:32" s="16" customFormat="1" ht="51" customHeight="1">
      <c r="A15" s="540"/>
      <c r="B15" s="562"/>
      <c r="C15" s="562"/>
      <c r="D15" s="562"/>
      <c r="E15" s="562"/>
      <c r="F15" s="564"/>
      <c r="G15" s="562"/>
      <c r="H15" s="562"/>
      <c r="I15" s="562"/>
      <c r="J15" s="543"/>
      <c r="K15" s="309" t="s">
        <v>3</v>
      </c>
      <c r="L15" s="309" t="s">
        <v>39</v>
      </c>
      <c r="M15" s="555"/>
      <c r="N15" s="555"/>
      <c r="O15" s="554"/>
      <c r="P15" s="599" t="s">
        <v>40</v>
      </c>
      <c r="Q15" s="554"/>
      <c r="R15" s="599" t="s">
        <v>40</v>
      </c>
      <c r="S15" s="599" t="s">
        <v>41</v>
      </c>
      <c r="T15" s="554"/>
      <c r="U15" s="599" t="s">
        <v>40</v>
      </c>
      <c r="V15" s="599" t="s">
        <v>41</v>
      </c>
      <c r="W15" s="562"/>
      <c r="X15" s="126"/>
      <c r="Y15" s="144"/>
      <c r="Z15" s="15"/>
      <c r="AA15" s="15"/>
      <c r="AB15" s="15"/>
      <c r="AC15" s="15"/>
      <c r="AD15" s="15"/>
      <c r="AE15" s="15"/>
      <c r="AF15" s="15"/>
    </row>
    <row r="16" spans="1:32" s="22" customFormat="1" ht="21.75" customHeight="1">
      <c r="A16" s="18">
        <v>1</v>
      </c>
      <c r="B16" s="19">
        <v>2</v>
      </c>
      <c r="C16" s="18">
        <v>3</v>
      </c>
      <c r="D16" s="19">
        <v>4</v>
      </c>
      <c r="E16" s="18">
        <v>5</v>
      </c>
      <c r="F16" s="19">
        <v>6</v>
      </c>
      <c r="G16" s="18">
        <v>7</v>
      </c>
      <c r="H16" s="19">
        <v>8</v>
      </c>
      <c r="I16" s="18">
        <v>9</v>
      </c>
      <c r="J16" s="19">
        <v>10</v>
      </c>
      <c r="K16" s="18">
        <v>11</v>
      </c>
      <c r="L16" s="19">
        <v>12</v>
      </c>
      <c r="M16" s="18">
        <v>13</v>
      </c>
      <c r="N16" s="19">
        <v>14</v>
      </c>
      <c r="O16" s="18">
        <v>15</v>
      </c>
      <c r="P16" s="19">
        <v>16</v>
      </c>
      <c r="Q16" s="18">
        <v>17</v>
      </c>
      <c r="R16" s="19">
        <v>18</v>
      </c>
      <c r="S16" s="18">
        <v>19</v>
      </c>
      <c r="T16" s="18">
        <v>17</v>
      </c>
      <c r="U16" s="19">
        <v>18</v>
      </c>
      <c r="V16" s="18">
        <v>19</v>
      </c>
      <c r="W16" s="19">
        <v>20</v>
      </c>
      <c r="X16" s="127"/>
      <c r="Y16" s="21"/>
      <c r="Z16" s="21"/>
      <c r="AA16" s="21"/>
      <c r="AB16" s="21"/>
      <c r="AC16" s="21"/>
      <c r="AD16" s="21"/>
      <c r="AE16" s="21"/>
      <c r="AF16" s="21"/>
    </row>
    <row r="17" spans="1:32" s="33" customFormat="1" ht="23.25">
      <c r="A17" s="23"/>
      <c r="B17" s="24" t="s">
        <v>42</v>
      </c>
      <c r="C17" s="25"/>
      <c r="D17" s="26"/>
      <c r="E17" s="26"/>
      <c r="F17" s="27"/>
      <c r="G17" s="26"/>
      <c r="H17" s="28"/>
      <c r="I17" s="26"/>
      <c r="J17" s="26"/>
      <c r="K17" s="29">
        <f aca="true" t="shared" si="0" ref="K17:V17">K18+K19+K20+K21+K22</f>
        <v>30021</v>
      </c>
      <c r="L17" s="29">
        <f t="shared" si="0"/>
        <v>30021</v>
      </c>
      <c r="M17" s="29">
        <f t="shared" si="0"/>
        <v>6008</v>
      </c>
      <c r="N17" s="29">
        <f>N18+N19+N20+N21+N22</f>
        <v>3812</v>
      </c>
      <c r="O17" s="29">
        <f t="shared" si="0"/>
        <v>0</v>
      </c>
      <c r="P17" s="29">
        <f t="shared" si="0"/>
        <v>0</v>
      </c>
      <c r="Q17" s="29">
        <f t="shared" si="0"/>
        <v>0</v>
      </c>
      <c r="R17" s="29">
        <f t="shared" si="0"/>
        <v>0</v>
      </c>
      <c r="S17" s="29">
        <f t="shared" si="0"/>
        <v>0</v>
      </c>
      <c r="T17" s="467">
        <f t="shared" si="0"/>
        <v>868.764</v>
      </c>
      <c r="U17" s="29">
        <f t="shared" si="0"/>
        <v>0</v>
      </c>
      <c r="V17" s="29">
        <f t="shared" si="0"/>
        <v>0</v>
      </c>
      <c r="W17" s="256"/>
      <c r="X17" s="128"/>
      <c r="Y17" s="135"/>
      <c r="Z17" s="32"/>
      <c r="AA17" s="32"/>
      <c r="AB17" s="32"/>
      <c r="AC17" s="32"/>
      <c r="AD17" s="32"/>
      <c r="AE17" s="32"/>
      <c r="AF17" s="32"/>
    </row>
    <row r="18" spans="1:32" s="44" customFormat="1" ht="18.75" customHeight="1">
      <c r="A18" s="34">
        <v>1</v>
      </c>
      <c r="B18" s="35" t="s">
        <v>43</v>
      </c>
      <c r="C18" s="36"/>
      <c r="D18" s="37"/>
      <c r="E18" s="37"/>
      <c r="F18" s="38"/>
      <c r="G18" s="37"/>
      <c r="H18" s="39"/>
      <c r="I18" s="37"/>
      <c r="J18" s="40"/>
      <c r="K18" s="41">
        <f aca="true" t="shared" si="1" ref="K18:S18">K37</f>
        <v>0</v>
      </c>
      <c r="L18" s="41">
        <f t="shared" si="1"/>
        <v>0</v>
      </c>
      <c r="M18" s="41">
        <f t="shared" si="1"/>
        <v>0</v>
      </c>
      <c r="N18" s="41">
        <f t="shared" si="1"/>
        <v>0</v>
      </c>
      <c r="O18" s="41">
        <f t="shared" si="1"/>
        <v>0</v>
      </c>
      <c r="P18" s="41">
        <f t="shared" si="1"/>
        <v>0</v>
      </c>
      <c r="Q18" s="41">
        <f t="shared" si="1"/>
        <v>0</v>
      </c>
      <c r="R18" s="41">
        <f t="shared" si="1"/>
        <v>0</v>
      </c>
      <c r="S18" s="41">
        <f t="shared" si="1"/>
        <v>0</v>
      </c>
      <c r="T18" s="41">
        <f>T37</f>
        <v>0</v>
      </c>
      <c r="U18" s="41">
        <f>U37</f>
        <v>0</v>
      </c>
      <c r="V18" s="41">
        <f>V37</f>
        <v>0</v>
      </c>
      <c r="W18" s="41"/>
      <c r="X18" s="129"/>
      <c r="Y18" s="135"/>
      <c r="Z18" s="43"/>
      <c r="AA18" s="43"/>
      <c r="AB18" s="43"/>
      <c r="AC18" s="43"/>
      <c r="AD18" s="43"/>
      <c r="AE18" s="43"/>
      <c r="AF18" s="43"/>
    </row>
    <row r="19" spans="1:32" s="44" customFormat="1" ht="21" customHeight="1">
      <c r="A19" s="34">
        <v>2</v>
      </c>
      <c r="B19" s="35" t="s">
        <v>44</v>
      </c>
      <c r="C19" s="36"/>
      <c r="D19" s="37"/>
      <c r="E19" s="37"/>
      <c r="F19" s="38"/>
      <c r="G19" s="37"/>
      <c r="H19" s="39"/>
      <c r="I19" s="37"/>
      <c r="J19" s="40"/>
      <c r="K19" s="111">
        <f aca="true" t="shared" si="2" ref="K19:P19">K50+K57+K61+K65+K70</f>
        <v>30021</v>
      </c>
      <c r="L19" s="111">
        <f t="shared" si="2"/>
        <v>30021</v>
      </c>
      <c r="M19" s="111">
        <f t="shared" si="2"/>
        <v>6008</v>
      </c>
      <c r="N19" s="111">
        <f>N50+N57+N61+N65+N70</f>
        <v>3812</v>
      </c>
      <c r="O19" s="111">
        <f>O50+O57+O61+O65+O70+O80</f>
        <v>0</v>
      </c>
      <c r="P19" s="111">
        <f t="shared" si="2"/>
        <v>0</v>
      </c>
      <c r="Q19" s="111">
        <f>Q50+Q57+Q61+Q65+Q70+Q80</f>
        <v>0</v>
      </c>
      <c r="R19" s="111">
        <f>R50+R57+R61+R65+R70</f>
        <v>0</v>
      </c>
      <c r="S19" s="111">
        <f>S50+S57+S61+S65+S70</f>
        <v>0</v>
      </c>
      <c r="T19" s="111">
        <f>T50+T57+T61+T65+T70+T80</f>
        <v>868.764</v>
      </c>
      <c r="U19" s="111">
        <f>U50+U57+U61+U65+U70</f>
        <v>0</v>
      </c>
      <c r="V19" s="111">
        <f>V50+V57+V61+V65+V70</f>
        <v>0</v>
      </c>
      <c r="W19" s="111"/>
      <c r="X19" s="129"/>
      <c r="Y19" s="135"/>
      <c r="Z19" s="43"/>
      <c r="AA19" s="43"/>
      <c r="AB19" s="43"/>
      <c r="AC19" s="43"/>
      <c r="AD19" s="43"/>
      <c r="AE19" s="43"/>
      <c r="AF19" s="43"/>
    </row>
    <row r="20" spans="1:32" s="44" customFormat="1" ht="23.25">
      <c r="A20" s="34">
        <v>3</v>
      </c>
      <c r="B20" s="35" t="s">
        <v>45</v>
      </c>
      <c r="C20" s="36"/>
      <c r="D20" s="37"/>
      <c r="E20" s="37"/>
      <c r="F20" s="38"/>
      <c r="G20" s="37"/>
      <c r="H20" s="39"/>
      <c r="I20" s="37"/>
      <c r="J20" s="40"/>
      <c r="K20" s="41">
        <f aca="true" t="shared" si="3" ref="K20:V20">K53+K59+K63+K68+K73</f>
        <v>0</v>
      </c>
      <c r="L20" s="41">
        <f t="shared" si="3"/>
        <v>0</v>
      </c>
      <c r="M20" s="41">
        <f t="shared" si="3"/>
        <v>0</v>
      </c>
      <c r="N20" s="41">
        <f>N53+N59+N63+N68+N73</f>
        <v>0</v>
      </c>
      <c r="O20" s="41">
        <f>O53+O59+O63+O68+O73</f>
        <v>0</v>
      </c>
      <c r="P20" s="41">
        <f t="shared" si="3"/>
        <v>0</v>
      </c>
      <c r="Q20" s="41">
        <f t="shared" si="3"/>
        <v>0</v>
      </c>
      <c r="R20" s="41">
        <f t="shared" si="3"/>
        <v>0</v>
      </c>
      <c r="S20" s="41">
        <f t="shared" si="3"/>
        <v>0</v>
      </c>
      <c r="T20" s="41">
        <f t="shared" si="3"/>
        <v>0</v>
      </c>
      <c r="U20" s="41">
        <f t="shared" si="3"/>
        <v>0</v>
      </c>
      <c r="V20" s="41">
        <f t="shared" si="3"/>
        <v>0</v>
      </c>
      <c r="W20" s="41"/>
      <c r="X20" s="129"/>
      <c r="Y20" s="135"/>
      <c r="Z20" s="43"/>
      <c r="AA20" s="43"/>
      <c r="AB20" s="43"/>
      <c r="AC20" s="43"/>
      <c r="AD20" s="43"/>
      <c r="AE20" s="43"/>
      <c r="AF20" s="43"/>
    </row>
    <row r="21" spans="1:32" s="44" customFormat="1" ht="20.25" customHeight="1">
      <c r="A21" s="34">
        <v>4</v>
      </c>
      <c r="B21" s="35" t="s">
        <v>21</v>
      </c>
      <c r="C21" s="36"/>
      <c r="D21" s="37"/>
      <c r="E21" s="37"/>
      <c r="F21" s="38"/>
      <c r="G21" s="37"/>
      <c r="H21" s="39"/>
      <c r="I21" s="37"/>
      <c r="J21" s="40"/>
      <c r="K21" s="41"/>
      <c r="L21" s="41"/>
      <c r="M21" s="41"/>
      <c r="N21" s="41"/>
      <c r="O21" s="41"/>
      <c r="P21" s="41"/>
      <c r="Q21" s="41"/>
      <c r="R21" s="41"/>
      <c r="S21" s="41"/>
      <c r="T21" s="41"/>
      <c r="U21" s="41"/>
      <c r="V21" s="41"/>
      <c r="W21" s="41"/>
      <c r="X21" s="129"/>
      <c r="Y21" s="135"/>
      <c r="Z21" s="43"/>
      <c r="AA21" s="43"/>
      <c r="AB21" s="43"/>
      <c r="AC21" s="43"/>
      <c r="AD21" s="43"/>
      <c r="AE21" s="43"/>
      <c r="AF21" s="43"/>
    </row>
    <row r="22" spans="1:32" s="44" customFormat="1" ht="23.25">
      <c r="A22" s="34">
        <v>5</v>
      </c>
      <c r="B22" s="35" t="s">
        <v>46</v>
      </c>
      <c r="C22" s="36"/>
      <c r="D22" s="37"/>
      <c r="E22" s="37"/>
      <c r="F22" s="38"/>
      <c r="G22" s="37"/>
      <c r="H22" s="39"/>
      <c r="I22" s="37"/>
      <c r="J22" s="40"/>
      <c r="K22" s="41"/>
      <c r="L22" s="41"/>
      <c r="M22" s="41"/>
      <c r="N22" s="41"/>
      <c r="O22" s="41"/>
      <c r="P22" s="41"/>
      <c r="Q22" s="41"/>
      <c r="R22" s="41"/>
      <c r="S22" s="41"/>
      <c r="T22" s="41"/>
      <c r="U22" s="41"/>
      <c r="V22" s="41"/>
      <c r="W22" s="41"/>
      <c r="X22" s="129"/>
      <c r="Y22" s="135"/>
      <c r="Z22" s="43"/>
      <c r="AA22" s="43"/>
      <c r="AB22" s="43"/>
      <c r="AC22" s="43"/>
      <c r="AD22" s="43"/>
      <c r="AE22" s="43"/>
      <c r="AF22" s="43"/>
    </row>
    <row r="23" spans="1:32" s="33" customFormat="1" ht="32.25" customHeight="1">
      <c r="A23" s="46" t="s">
        <v>6</v>
      </c>
      <c r="B23" s="45" t="s">
        <v>47</v>
      </c>
      <c r="C23" s="36"/>
      <c r="D23" s="48"/>
      <c r="E23" s="48"/>
      <c r="F23" s="49"/>
      <c r="G23" s="48"/>
      <c r="H23" s="50"/>
      <c r="I23" s="48"/>
      <c r="J23" s="40"/>
      <c r="K23" s="42">
        <f aca="true" t="shared" si="4" ref="K23:V23">SUM(K24:K34)</f>
        <v>30021</v>
      </c>
      <c r="L23" s="42">
        <f t="shared" si="4"/>
        <v>30021</v>
      </c>
      <c r="M23" s="42">
        <f t="shared" si="4"/>
        <v>6008</v>
      </c>
      <c r="N23" s="42">
        <f>SUM(N24:N34)</f>
        <v>3812</v>
      </c>
      <c r="O23" s="42">
        <f t="shared" si="4"/>
        <v>0</v>
      </c>
      <c r="P23" s="42">
        <f t="shared" si="4"/>
        <v>0</v>
      </c>
      <c r="Q23" s="42">
        <f t="shared" si="4"/>
        <v>0</v>
      </c>
      <c r="R23" s="42">
        <f t="shared" si="4"/>
        <v>0</v>
      </c>
      <c r="S23" s="42">
        <f t="shared" si="4"/>
        <v>0</v>
      </c>
      <c r="T23" s="465">
        <f t="shared" si="4"/>
        <v>868.764</v>
      </c>
      <c r="U23" s="42">
        <f t="shared" si="4"/>
        <v>0</v>
      </c>
      <c r="V23" s="42">
        <f t="shared" si="4"/>
        <v>0</v>
      </c>
      <c r="W23" s="42"/>
      <c r="X23" s="128"/>
      <c r="Y23" s="135"/>
      <c r="Z23" s="32"/>
      <c r="AA23" s="32"/>
      <c r="AB23" s="32"/>
      <c r="AC23" s="32"/>
      <c r="AD23" s="32"/>
      <c r="AE23" s="32"/>
      <c r="AF23" s="32"/>
    </row>
    <row r="24" spans="1:32" s="44" customFormat="1" ht="23.25">
      <c r="A24" s="34">
        <v>1</v>
      </c>
      <c r="B24" s="35" t="s">
        <v>12</v>
      </c>
      <c r="C24" s="36"/>
      <c r="D24" s="37"/>
      <c r="E24" s="37"/>
      <c r="F24" s="38"/>
      <c r="G24" s="37"/>
      <c r="H24" s="39"/>
      <c r="I24" s="37"/>
      <c r="J24" s="40"/>
      <c r="K24" s="41">
        <f>K38+K49</f>
        <v>0</v>
      </c>
      <c r="L24" s="41">
        <f>L38+L49</f>
        <v>0</v>
      </c>
      <c r="M24" s="41">
        <f>M38+M49</f>
        <v>0</v>
      </c>
      <c r="N24" s="41">
        <f>N38+N49</f>
        <v>0</v>
      </c>
      <c r="O24" s="111">
        <f>O38+O49</f>
        <v>0</v>
      </c>
      <c r="P24" s="53"/>
      <c r="Q24" s="111">
        <f>Q38+Q49</f>
        <v>0</v>
      </c>
      <c r="R24" s="53"/>
      <c r="S24" s="53"/>
      <c r="T24" s="111">
        <f>T38+T49</f>
        <v>0</v>
      </c>
      <c r="U24" s="53"/>
      <c r="V24" s="53"/>
      <c r="W24" s="53"/>
      <c r="X24" s="130"/>
      <c r="Y24" s="135"/>
      <c r="Z24" s="30"/>
      <c r="AA24" s="30"/>
      <c r="AB24" s="43"/>
      <c r="AC24" s="43"/>
      <c r="AD24" s="43"/>
      <c r="AE24" s="43"/>
      <c r="AF24" s="43"/>
    </row>
    <row r="25" spans="1:32" s="44" customFormat="1" ht="23.25">
      <c r="A25" s="34">
        <v>2</v>
      </c>
      <c r="B25" s="35" t="s">
        <v>13</v>
      </c>
      <c r="C25" s="36"/>
      <c r="D25" s="37"/>
      <c r="E25" s="37"/>
      <c r="F25" s="38"/>
      <c r="G25" s="37"/>
      <c r="H25" s="39"/>
      <c r="I25" s="37"/>
      <c r="J25" s="40"/>
      <c r="K25" s="41">
        <f>K39+K56</f>
        <v>0</v>
      </c>
      <c r="L25" s="41">
        <f>L39+L56</f>
        <v>0</v>
      </c>
      <c r="M25" s="41">
        <f>M39+M56</f>
        <v>0</v>
      </c>
      <c r="N25" s="41">
        <f>N39+N56</f>
        <v>0</v>
      </c>
      <c r="O25" s="111">
        <f>O39+O56</f>
        <v>0</v>
      </c>
      <c r="P25" s="53"/>
      <c r="Q25" s="111">
        <f>Q39+Q56</f>
        <v>0</v>
      </c>
      <c r="R25" s="53"/>
      <c r="S25" s="53"/>
      <c r="T25" s="111">
        <f>T39+T56</f>
        <v>0</v>
      </c>
      <c r="U25" s="53"/>
      <c r="V25" s="53"/>
      <c r="W25" s="53"/>
      <c r="X25" s="130"/>
      <c r="Y25" s="135"/>
      <c r="Z25" s="30"/>
      <c r="AA25" s="43"/>
      <c r="AB25" s="43"/>
      <c r="AC25" s="43"/>
      <c r="AD25" s="43"/>
      <c r="AE25" s="43"/>
      <c r="AF25" s="43"/>
    </row>
    <row r="26" spans="1:32" s="44" customFormat="1" ht="23.25">
      <c r="A26" s="34">
        <v>3</v>
      </c>
      <c r="B26" s="35" t="s">
        <v>14</v>
      </c>
      <c r="C26" s="36"/>
      <c r="D26" s="37"/>
      <c r="E26" s="37"/>
      <c r="F26" s="38"/>
      <c r="G26" s="37"/>
      <c r="H26" s="39"/>
      <c r="I26" s="37"/>
      <c r="J26" s="40"/>
      <c r="K26" s="41">
        <f>K41+K60</f>
        <v>0</v>
      </c>
      <c r="L26" s="41">
        <f>L41+L60</f>
        <v>0</v>
      </c>
      <c r="M26" s="41">
        <f>M41+M60</f>
        <v>0</v>
      </c>
      <c r="N26" s="41">
        <f>N41+N60</f>
        <v>0</v>
      </c>
      <c r="O26" s="111">
        <f>O41+O60</f>
        <v>0</v>
      </c>
      <c r="P26" s="53"/>
      <c r="Q26" s="111">
        <f>Q41+Q60</f>
        <v>0</v>
      </c>
      <c r="R26" s="53"/>
      <c r="S26" s="53"/>
      <c r="T26" s="111">
        <f>T41+T60</f>
        <v>0</v>
      </c>
      <c r="U26" s="53"/>
      <c r="V26" s="53"/>
      <c r="W26" s="53"/>
      <c r="X26" s="130"/>
      <c r="Y26" s="135"/>
      <c r="Z26" s="30"/>
      <c r="AA26" s="43"/>
      <c r="AB26" s="43"/>
      <c r="AC26" s="43"/>
      <c r="AD26" s="43"/>
      <c r="AE26" s="43"/>
      <c r="AF26" s="43"/>
    </row>
    <row r="27" spans="1:32" s="44" customFormat="1" ht="23.25">
      <c r="A27" s="34">
        <v>4</v>
      </c>
      <c r="B27" s="35" t="s">
        <v>15</v>
      </c>
      <c r="C27" s="36"/>
      <c r="D27" s="37"/>
      <c r="E27" s="37"/>
      <c r="F27" s="38"/>
      <c r="G27" s="37"/>
      <c r="H27" s="39"/>
      <c r="I27" s="37"/>
      <c r="J27" s="40"/>
      <c r="K27" s="41">
        <f>K42+K64</f>
        <v>0</v>
      </c>
      <c r="L27" s="41">
        <f>L42+L64</f>
        <v>0</v>
      </c>
      <c r="M27" s="41">
        <f>M42+M64</f>
        <v>0</v>
      </c>
      <c r="N27" s="41">
        <f>N42+N64</f>
        <v>0</v>
      </c>
      <c r="O27" s="111">
        <f>O42+O64</f>
        <v>0</v>
      </c>
      <c r="P27" s="53"/>
      <c r="Q27" s="111">
        <f>Q42+Q64</f>
        <v>0</v>
      </c>
      <c r="R27" s="53"/>
      <c r="S27" s="53"/>
      <c r="T27" s="111">
        <f>T42+T64</f>
        <v>0</v>
      </c>
      <c r="U27" s="53"/>
      <c r="V27" s="53"/>
      <c r="W27" s="53"/>
      <c r="X27" s="130"/>
      <c r="Y27" s="135"/>
      <c r="Z27" s="30"/>
      <c r="AA27" s="43"/>
      <c r="AB27" s="43"/>
      <c r="AC27" s="43"/>
      <c r="AD27" s="43"/>
      <c r="AE27" s="43"/>
      <c r="AF27" s="43"/>
    </row>
    <row r="28" spans="1:32" s="44" customFormat="1" ht="23.25">
      <c r="A28" s="34">
        <v>5</v>
      </c>
      <c r="B28" s="35" t="s">
        <v>16</v>
      </c>
      <c r="C28" s="36"/>
      <c r="D28" s="37"/>
      <c r="E28" s="37"/>
      <c r="F28" s="38"/>
      <c r="G28" s="37"/>
      <c r="H28" s="39"/>
      <c r="I28" s="37"/>
      <c r="J28" s="40"/>
      <c r="K28" s="41">
        <f aca="true" t="shared" si="5" ref="K28:V28">K43+K69</f>
        <v>30021</v>
      </c>
      <c r="L28" s="41">
        <f t="shared" si="5"/>
        <v>30021</v>
      </c>
      <c r="M28" s="41">
        <f t="shared" si="5"/>
        <v>6008</v>
      </c>
      <c r="N28" s="41">
        <f>N43+N69</f>
        <v>3812</v>
      </c>
      <c r="O28" s="111">
        <f t="shared" si="5"/>
        <v>0</v>
      </c>
      <c r="P28" s="111">
        <f t="shared" si="5"/>
        <v>0</v>
      </c>
      <c r="Q28" s="111">
        <f t="shared" si="5"/>
        <v>0</v>
      </c>
      <c r="R28" s="111">
        <f t="shared" si="5"/>
        <v>0</v>
      </c>
      <c r="S28" s="111">
        <f t="shared" si="5"/>
        <v>0</v>
      </c>
      <c r="T28" s="468">
        <f t="shared" si="5"/>
        <v>868.764</v>
      </c>
      <c r="U28" s="111">
        <f t="shared" si="5"/>
        <v>0</v>
      </c>
      <c r="V28" s="111">
        <f t="shared" si="5"/>
        <v>0</v>
      </c>
      <c r="W28" s="111"/>
      <c r="X28" s="130"/>
      <c r="Y28" s="135"/>
      <c r="Z28" s="30"/>
      <c r="AA28" s="43"/>
      <c r="AB28" s="43"/>
      <c r="AC28" s="43"/>
      <c r="AD28" s="43"/>
      <c r="AE28" s="43"/>
      <c r="AF28" s="43"/>
    </row>
    <row r="29" spans="1:32" s="44" customFormat="1" ht="23.25">
      <c r="A29" s="34">
        <v>6</v>
      </c>
      <c r="B29" s="35" t="s">
        <v>17</v>
      </c>
      <c r="C29" s="36"/>
      <c r="D29" s="37"/>
      <c r="E29" s="37"/>
      <c r="F29" s="38"/>
      <c r="G29" s="37"/>
      <c r="H29" s="39"/>
      <c r="I29" s="37"/>
      <c r="J29" s="40"/>
      <c r="K29" s="41">
        <f>K44+K76</f>
        <v>0</v>
      </c>
      <c r="L29" s="41">
        <f>L44+L76</f>
        <v>0</v>
      </c>
      <c r="M29" s="41">
        <f>M44+M76</f>
        <v>0</v>
      </c>
      <c r="N29" s="41">
        <f>N44+N76</f>
        <v>0</v>
      </c>
      <c r="O29" s="53"/>
      <c r="P29" s="53"/>
      <c r="Q29" s="53"/>
      <c r="R29" s="53"/>
      <c r="S29" s="53"/>
      <c r="T29" s="53"/>
      <c r="U29" s="53"/>
      <c r="V29" s="53"/>
      <c r="W29" s="53"/>
      <c r="X29" s="130"/>
      <c r="Y29" s="135"/>
      <c r="Z29" s="30"/>
      <c r="AA29" s="43"/>
      <c r="AB29" s="43"/>
      <c r="AC29" s="43"/>
      <c r="AD29" s="43"/>
      <c r="AE29" s="43"/>
      <c r="AF29" s="43"/>
    </row>
    <row r="30" spans="1:32" s="44" customFormat="1" ht="23.25">
      <c r="A30" s="34">
        <v>7</v>
      </c>
      <c r="B30" s="35" t="s">
        <v>18</v>
      </c>
      <c r="C30" s="36"/>
      <c r="D30" s="37"/>
      <c r="E30" s="37"/>
      <c r="F30" s="38"/>
      <c r="G30" s="37"/>
      <c r="H30" s="39"/>
      <c r="I30" s="37"/>
      <c r="J30" s="40"/>
      <c r="K30" s="41">
        <f>K45+K79</f>
        <v>0</v>
      </c>
      <c r="L30" s="41">
        <f>L45+L79</f>
        <v>0</v>
      </c>
      <c r="M30" s="41">
        <f>M45+M79</f>
        <v>0</v>
      </c>
      <c r="N30" s="41">
        <f>N45+N79</f>
        <v>0</v>
      </c>
      <c r="O30" s="41">
        <f>O45+O79</f>
        <v>0</v>
      </c>
      <c r="P30" s="53"/>
      <c r="Q30" s="41">
        <f>Q45+Q79</f>
        <v>0</v>
      </c>
      <c r="R30" s="53"/>
      <c r="S30" s="53"/>
      <c r="T30" s="41">
        <f>T45+T79</f>
        <v>0</v>
      </c>
      <c r="U30" s="53"/>
      <c r="V30" s="53"/>
      <c r="W30" s="53"/>
      <c r="X30" s="130"/>
      <c r="Y30" s="135"/>
      <c r="Z30" s="30"/>
      <c r="AA30" s="43"/>
      <c r="AB30" s="43"/>
      <c r="AC30" s="43"/>
      <c r="AD30" s="43"/>
      <c r="AE30" s="43"/>
      <c r="AF30" s="43"/>
    </row>
    <row r="31" spans="1:32" s="44" customFormat="1" ht="23.25">
      <c r="A31" s="34">
        <v>8</v>
      </c>
      <c r="B31" s="35" t="s">
        <v>19</v>
      </c>
      <c r="C31" s="36"/>
      <c r="D31" s="37"/>
      <c r="E31" s="37"/>
      <c r="F31" s="38"/>
      <c r="G31" s="37"/>
      <c r="H31" s="39"/>
      <c r="I31" s="37"/>
      <c r="J31" s="40"/>
      <c r="K31" s="41">
        <f>K46+K83</f>
        <v>0</v>
      </c>
      <c r="L31" s="41">
        <f>L46+L83</f>
        <v>0</v>
      </c>
      <c r="M31" s="41">
        <f>M46+M83</f>
        <v>0</v>
      </c>
      <c r="N31" s="41">
        <f>N46+N83</f>
        <v>0</v>
      </c>
      <c r="O31" s="53"/>
      <c r="P31" s="53"/>
      <c r="Q31" s="53"/>
      <c r="R31" s="53"/>
      <c r="S31" s="53"/>
      <c r="T31" s="53"/>
      <c r="U31" s="53"/>
      <c r="V31" s="53"/>
      <c r="W31" s="53"/>
      <c r="X31" s="130"/>
      <c r="Y31" s="135"/>
      <c r="Z31" s="30"/>
      <c r="AA31" s="43"/>
      <c r="AB31" s="43"/>
      <c r="AC31" s="43"/>
      <c r="AD31" s="43"/>
      <c r="AE31" s="43"/>
      <c r="AF31" s="43"/>
    </row>
    <row r="32" spans="1:32" s="44" customFormat="1" ht="23.25">
      <c r="A32" s="34">
        <v>9</v>
      </c>
      <c r="B32" s="35" t="s">
        <v>20</v>
      </c>
      <c r="C32" s="36"/>
      <c r="D32" s="37"/>
      <c r="E32" s="37"/>
      <c r="F32" s="38"/>
      <c r="G32" s="37"/>
      <c r="H32" s="39"/>
      <c r="I32" s="37"/>
      <c r="J32" s="40"/>
      <c r="K32" s="41">
        <f>K47+K86</f>
        <v>0</v>
      </c>
      <c r="L32" s="41">
        <f>L47+L86</f>
        <v>0</v>
      </c>
      <c r="M32" s="41">
        <f>M47+M86</f>
        <v>0</v>
      </c>
      <c r="N32" s="41">
        <f>N47+N86</f>
        <v>0</v>
      </c>
      <c r="O32" s="53"/>
      <c r="P32" s="53"/>
      <c r="Q32" s="53"/>
      <c r="R32" s="53"/>
      <c r="S32" s="53"/>
      <c r="T32" s="53"/>
      <c r="U32" s="53"/>
      <c r="V32" s="53"/>
      <c r="W32" s="53"/>
      <c r="X32" s="130"/>
      <c r="Y32" s="135"/>
      <c r="Z32" s="30"/>
      <c r="AA32" s="43"/>
      <c r="AB32" s="43"/>
      <c r="AC32" s="43"/>
      <c r="AD32" s="43"/>
      <c r="AE32" s="43"/>
      <c r="AF32" s="43"/>
    </row>
    <row r="33" spans="1:32" s="44" customFormat="1" ht="23.25">
      <c r="A33" s="34"/>
      <c r="B33" s="35" t="s">
        <v>21</v>
      </c>
      <c r="C33" s="36"/>
      <c r="D33" s="37"/>
      <c r="E33" s="37"/>
      <c r="F33" s="38"/>
      <c r="G33" s="37"/>
      <c r="H33" s="39"/>
      <c r="I33" s="37"/>
      <c r="J33" s="40"/>
      <c r="K33" s="41"/>
      <c r="L33" s="41"/>
      <c r="M33" s="41"/>
      <c r="N33" s="41"/>
      <c r="O33" s="41"/>
      <c r="P33" s="41"/>
      <c r="Q33" s="41"/>
      <c r="R33" s="41"/>
      <c r="S33" s="41"/>
      <c r="T33" s="41"/>
      <c r="U33" s="41"/>
      <c r="V33" s="41"/>
      <c r="W33" s="41"/>
      <c r="X33" s="130"/>
      <c r="Y33" s="135"/>
      <c r="Z33" s="30"/>
      <c r="AA33" s="43"/>
      <c r="AB33" s="43"/>
      <c r="AC33" s="43"/>
      <c r="AD33" s="43"/>
      <c r="AE33" s="43"/>
      <c r="AF33" s="43"/>
    </row>
    <row r="34" spans="1:32" s="44" customFormat="1" ht="23.25">
      <c r="A34" s="46"/>
      <c r="B34" s="45" t="s">
        <v>46</v>
      </c>
      <c r="C34" s="47"/>
      <c r="D34" s="48"/>
      <c r="E34" s="48"/>
      <c r="F34" s="49"/>
      <c r="G34" s="48"/>
      <c r="H34" s="50"/>
      <c r="I34" s="48"/>
      <c r="J34"/>
      <c r="K34" s="42"/>
      <c r="L34" s="42"/>
      <c r="M34" s="42"/>
      <c r="N34" s="42"/>
      <c r="O34" s="42"/>
      <c r="P34" s="42"/>
      <c r="Q34" s="42"/>
      <c r="R34" s="42"/>
      <c r="S34" s="42"/>
      <c r="T34" s="42"/>
      <c r="U34" s="42"/>
      <c r="V34" s="42"/>
      <c r="W34" s="42"/>
      <c r="X34" s="129"/>
      <c r="Y34" s="135"/>
      <c r="Z34" s="30"/>
      <c r="AA34" s="43"/>
      <c r="AB34" s="43"/>
      <c r="AC34" s="43"/>
      <c r="AD34" s="43"/>
      <c r="AE34" s="43"/>
      <c r="AF34" s="43"/>
    </row>
    <row r="35" spans="1:32" s="33" customFormat="1" ht="23.25">
      <c r="A35" s="46"/>
      <c r="B35" s="45" t="s">
        <v>48</v>
      </c>
      <c r="C35" s="36"/>
      <c r="D35" s="48"/>
      <c r="E35" s="48"/>
      <c r="F35" s="49"/>
      <c r="G35" s="48"/>
      <c r="H35" s="50"/>
      <c r="I35" s="48"/>
      <c r="J35" s="40"/>
      <c r="K35" s="42"/>
      <c r="L35" s="42"/>
      <c r="M35" s="42"/>
      <c r="N35" s="42"/>
      <c r="O35" s="42"/>
      <c r="P35" s="42"/>
      <c r="Q35" s="42"/>
      <c r="R35" s="42"/>
      <c r="S35" s="42"/>
      <c r="T35" s="42"/>
      <c r="U35" s="42"/>
      <c r="V35" s="42"/>
      <c r="W35" s="42"/>
      <c r="X35" s="128"/>
      <c r="Y35" s="135"/>
      <c r="Z35" s="32"/>
      <c r="AA35" s="32"/>
      <c r="AB35" s="32"/>
      <c r="AC35" s="32"/>
      <c r="AD35" s="32"/>
      <c r="AE35" s="32"/>
      <c r="AF35" s="32"/>
    </row>
    <row r="36" spans="1:32" s="33" customFormat="1" ht="32.25" customHeight="1">
      <c r="A36" s="46" t="s">
        <v>23</v>
      </c>
      <c r="B36" s="45" t="s">
        <v>47</v>
      </c>
      <c r="C36" s="36"/>
      <c r="D36" s="48"/>
      <c r="E36" s="48"/>
      <c r="F36" s="49"/>
      <c r="G36" s="48"/>
      <c r="H36" s="50"/>
      <c r="I36" s="48"/>
      <c r="J36" s="40"/>
      <c r="K36" s="42">
        <f aca="true" t="shared" si="6" ref="K36:V36">K37+K48+K90+K91</f>
        <v>30021</v>
      </c>
      <c r="L36" s="42">
        <f t="shared" si="6"/>
        <v>30021</v>
      </c>
      <c r="M36" s="42">
        <f t="shared" si="6"/>
        <v>6008</v>
      </c>
      <c r="N36" s="42">
        <f>N37+N48+N90+N91</f>
        <v>3812</v>
      </c>
      <c r="O36" s="42">
        <f t="shared" si="6"/>
        <v>0</v>
      </c>
      <c r="P36" s="42">
        <f t="shared" si="6"/>
        <v>0</v>
      </c>
      <c r="Q36" s="42">
        <f t="shared" si="6"/>
        <v>0</v>
      </c>
      <c r="R36" s="42">
        <f t="shared" si="6"/>
        <v>0</v>
      </c>
      <c r="S36" s="42">
        <f t="shared" si="6"/>
        <v>0</v>
      </c>
      <c r="T36" s="465">
        <f t="shared" si="6"/>
        <v>868.764</v>
      </c>
      <c r="U36" s="42">
        <f t="shared" si="6"/>
        <v>0</v>
      </c>
      <c r="V36" s="42">
        <f t="shared" si="6"/>
        <v>0</v>
      </c>
      <c r="W36" s="42"/>
      <c r="X36" s="128"/>
      <c r="Y36" s="135"/>
      <c r="Z36" s="32"/>
      <c r="AA36" s="32"/>
      <c r="AB36" s="32"/>
      <c r="AC36" s="32"/>
      <c r="AD36" s="32"/>
      <c r="AE36" s="32"/>
      <c r="AF36" s="32"/>
    </row>
    <row r="37" spans="1:32" s="33" customFormat="1" ht="23.25" customHeight="1">
      <c r="A37" s="46" t="s">
        <v>49</v>
      </c>
      <c r="B37" s="45" t="s">
        <v>50</v>
      </c>
      <c r="C37" s="50"/>
      <c r="D37" s="48"/>
      <c r="E37" s="48"/>
      <c r="F37" s="49"/>
      <c r="G37" s="48"/>
      <c r="H37" s="50"/>
      <c r="I37" s="48"/>
      <c r="J37" s="40"/>
      <c r="K37" s="42">
        <f aca="true" t="shared" si="7" ref="K37:S37">K38+K39+K41+K42+K43+K44+K45+K46+K47</f>
        <v>0</v>
      </c>
      <c r="L37" s="42">
        <f t="shared" si="7"/>
        <v>0</v>
      </c>
      <c r="M37" s="42">
        <f t="shared" si="7"/>
        <v>0</v>
      </c>
      <c r="N37" s="42">
        <f t="shared" si="7"/>
        <v>0</v>
      </c>
      <c r="O37" s="42">
        <f t="shared" si="7"/>
        <v>0</v>
      </c>
      <c r="P37" s="42">
        <f t="shared" si="7"/>
        <v>0</v>
      </c>
      <c r="Q37" s="42">
        <f t="shared" si="7"/>
        <v>0</v>
      </c>
      <c r="R37" s="42">
        <f t="shared" si="7"/>
        <v>0</v>
      </c>
      <c r="S37" s="42">
        <f t="shared" si="7"/>
        <v>0</v>
      </c>
      <c r="T37" s="42">
        <f>T38+T39+T41+T42+T43+T44+T45+T46+T47</f>
        <v>0</v>
      </c>
      <c r="U37" s="42">
        <f>U38+U39+U41+U42+U43+U44+U45+U46+U47</f>
        <v>0</v>
      </c>
      <c r="V37" s="42">
        <f>V38+V39+V41+V42+V43+V44+V45+V46+V47</f>
        <v>0</v>
      </c>
      <c r="W37" s="42"/>
      <c r="X37" s="128"/>
      <c r="Y37" s="135"/>
      <c r="Z37" s="32"/>
      <c r="AA37" s="32"/>
      <c r="AB37" s="32"/>
      <c r="AC37" s="32"/>
      <c r="AD37" s="32"/>
      <c r="AE37" s="32"/>
      <c r="AF37" s="32"/>
    </row>
    <row r="38" spans="1:32" s="33" customFormat="1" ht="23.25">
      <c r="A38" s="46" t="s">
        <v>51</v>
      </c>
      <c r="B38" s="45" t="s">
        <v>52</v>
      </c>
      <c r="C38" s="50"/>
      <c r="D38" s="48"/>
      <c r="E38" s="48"/>
      <c r="F38" s="49"/>
      <c r="G38" s="48"/>
      <c r="H38" s="50"/>
      <c r="I38" s="48"/>
      <c r="J38" s="40"/>
      <c r="K38" s="42">
        <v>0</v>
      </c>
      <c r="L38" s="42">
        <v>0</v>
      </c>
      <c r="M38" s="42">
        <v>0</v>
      </c>
      <c r="N38" s="42">
        <v>0</v>
      </c>
      <c r="O38" s="42">
        <v>0</v>
      </c>
      <c r="P38" s="42">
        <v>0</v>
      </c>
      <c r="Q38" s="42">
        <v>0</v>
      </c>
      <c r="R38" s="42">
        <v>0</v>
      </c>
      <c r="S38" s="42">
        <v>0</v>
      </c>
      <c r="T38" s="42">
        <v>0</v>
      </c>
      <c r="U38" s="42">
        <v>0</v>
      </c>
      <c r="V38" s="42">
        <v>0</v>
      </c>
      <c r="W38" s="42"/>
      <c r="X38" s="128"/>
      <c r="Y38" s="135"/>
      <c r="Z38" s="32"/>
      <c r="AA38" s="32"/>
      <c r="AB38" s="32"/>
      <c r="AC38" s="32"/>
      <c r="AD38" s="32"/>
      <c r="AE38" s="32"/>
      <c r="AF38" s="32"/>
    </row>
    <row r="39" spans="1:32" s="33" customFormat="1" ht="23.25">
      <c r="A39" s="46" t="s">
        <v>53</v>
      </c>
      <c r="B39" s="45" t="s">
        <v>54</v>
      </c>
      <c r="C39" s="50"/>
      <c r="D39" s="48"/>
      <c r="E39" s="48"/>
      <c r="F39" s="49"/>
      <c r="G39" s="48"/>
      <c r="H39" s="50"/>
      <c r="I39" s="48"/>
      <c r="J39" s="40"/>
      <c r="K39" s="42">
        <f aca="true" t="shared" si="8" ref="K39:V39">K40</f>
        <v>0</v>
      </c>
      <c r="L39" s="42">
        <f t="shared" si="8"/>
        <v>0</v>
      </c>
      <c r="M39" s="42">
        <f t="shared" si="8"/>
        <v>0</v>
      </c>
      <c r="N39" s="42">
        <f>N40</f>
        <v>0</v>
      </c>
      <c r="O39" s="42">
        <f t="shared" si="8"/>
        <v>0</v>
      </c>
      <c r="P39" s="42">
        <f t="shared" si="8"/>
        <v>0</v>
      </c>
      <c r="Q39" s="42">
        <f t="shared" si="8"/>
        <v>0</v>
      </c>
      <c r="R39" s="42">
        <f t="shared" si="8"/>
        <v>0</v>
      </c>
      <c r="S39" s="42">
        <f t="shared" si="8"/>
        <v>0</v>
      </c>
      <c r="T39" s="42">
        <f t="shared" si="8"/>
        <v>0</v>
      </c>
      <c r="U39" s="42">
        <f t="shared" si="8"/>
        <v>0</v>
      </c>
      <c r="V39" s="42">
        <f t="shared" si="8"/>
        <v>0</v>
      </c>
      <c r="W39" s="42"/>
      <c r="X39" s="128"/>
      <c r="Y39" s="135"/>
      <c r="Z39" s="32"/>
      <c r="AA39" s="32"/>
      <c r="AB39" s="32"/>
      <c r="AC39" s="32"/>
      <c r="AD39" s="32"/>
      <c r="AE39" s="32"/>
      <c r="AF39" s="32"/>
    </row>
    <row r="40" spans="1:32" s="33" customFormat="1" ht="0.75" customHeight="1">
      <c r="A40" s="55"/>
      <c r="B40" s="35"/>
      <c r="C40" s="41"/>
      <c r="D40" s="41"/>
      <c r="E40" s="36"/>
      <c r="F40" s="54"/>
      <c r="G40" s="41"/>
      <c r="H40" s="41"/>
      <c r="I40" s="41"/>
      <c r="J40" s="36"/>
      <c r="K40" s="41"/>
      <c r="L40" s="41"/>
      <c r="M40" s="41"/>
      <c r="N40" s="41"/>
      <c r="O40" s="41"/>
      <c r="P40" s="41"/>
      <c r="Q40" s="41"/>
      <c r="R40" s="41"/>
      <c r="S40" s="41"/>
      <c r="T40" s="41"/>
      <c r="U40" s="41"/>
      <c r="V40" s="41"/>
      <c r="W40" s="41"/>
      <c r="X40" s="133"/>
      <c r="Y40" s="135"/>
      <c r="Z40" s="32"/>
      <c r="AA40" s="32"/>
      <c r="AB40" s="32"/>
      <c r="AC40" s="32"/>
      <c r="AD40" s="32"/>
      <c r="AE40" s="32"/>
      <c r="AF40" s="32"/>
    </row>
    <row r="41" spans="1:32" s="33" customFormat="1" ht="23.25">
      <c r="A41" s="46" t="s">
        <v>55</v>
      </c>
      <c r="B41" s="45" t="s">
        <v>56</v>
      </c>
      <c r="C41" s="50"/>
      <c r="D41" s="48"/>
      <c r="E41" s="48"/>
      <c r="F41" s="49"/>
      <c r="G41" s="48"/>
      <c r="H41" s="50"/>
      <c r="I41" s="48"/>
      <c r="J41" s="40"/>
      <c r="K41" s="57">
        <v>0</v>
      </c>
      <c r="L41" s="57">
        <v>0</v>
      </c>
      <c r="M41" s="57">
        <v>0</v>
      </c>
      <c r="N41" s="57">
        <v>0</v>
      </c>
      <c r="O41" s="57">
        <v>0</v>
      </c>
      <c r="P41" s="57"/>
      <c r="Q41" s="57">
        <v>0</v>
      </c>
      <c r="R41" s="57"/>
      <c r="S41" s="57"/>
      <c r="T41" s="57">
        <v>0</v>
      </c>
      <c r="U41" s="57"/>
      <c r="V41" s="57"/>
      <c r="W41" s="57"/>
      <c r="X41" s="133"/>
      <c r="Y41" s="135"/>
      <c r="Z41" s="32"/>
      <c r="AA41" s="32"/>
      <c r="AB41" s="32"/>
      <c r="AC41" s="32"/>
      <c r="AD41" s="32"/>
      <c r="AE41" s="32"/>
      <c r="AF41" s="32"/>
    </row>
    <row r="42" spans="1:32" s="44" customFormat="1" ht="23.25">
      <c r="A42" s="46" t="s">
        <v>57</v>
      </c>
      <c r="B42" s="45" t="s">
        <v>58</v>
      </c>
      <c r="C42" s="50"/>
      <c r="D42" s="48"/>
      <c r="E42" s="48"/>
      <c r="F42" s="49"/>
      <c r="G42" s="48"/>
      <c r="H42" s="50"/>
      <c r="I42" s="48"/>
      <c r="J42" s="40"/>
      <c r="K42" s="57">
        <v>0</v>
      </c>
      <c r="L42" s="57">
        <v>0</v>
      </c>
      <c r="M42" s="57">
        <v>0</v>
      </c>
      <c r="N42" s="57">
        <v>0</v>
      </c>
      <c r="O42" s="57">
        <v>0</v>
      </c>
      <c r="P42" s="57">
        <v>0</v>
      </c>
      <c r="Q42" s="57">
        <v>0</v>
      </c>
      <c r="R42" s="57">
        <v>0</v>
      </c>
      <c r="S42" s="57">
        <v>0</v>
      </c>
      <c r="T42" s="57">
        <v>0</v>
      </c>
      <c r="U42" s="57">
        <v>0</v>
      </c>
      <c r="V42" s="57">
        <v>0</v>
      </c>
      <c r="W42" s="57"/>
      <c r="X42" s="133"/>
      <c r="Y42" s="135"/>
      <c r="Z42" s="43"/>
      <c r="AA42" s="43"/>
      <c r="AB42" s="43"/>
      <c r="AC42" s="43"/>
      <c r="AD42" s="43"/>
      <c r="AE42" s="43"/>
      <c r="AF42" s="43"/>
    </row>
    <row r="43" spans="1:32" s="44" customFormat="1" ht="23.25">
      <c r="A43" s="46" t="s">
        <v>59</v>
      </c>
      <c r="B43" s="45" t="s">
        <v>60</v>
      </c>
      <c r="C43" s="36"/>
      <c r="D43" s="48"/>
      <c r="E43" s="40"/>
      <c r="F43" s="38"/>
      <c r="G43" s="36"/>
      <c r="H43" s="39"/>
      <c r="I43" s="36"/>
      <c r="J43" s="47"/>
      <c r="K43" s="57">
        <v>0</v>
      </c>
      <c r="L43" s="57">
        <v>0</v>
      </c>
      <c r="M43" s="57">
        <v>0</v>
      </c>
      <c r="N43" s="57">
        <v>0</v>
      </c>
      <c r="O43" s="57">
        <v>0</v>
      </c>
      <c r="P43" s="57">
        <v>0</v>
      </c>
      <c r="Q43" s="57">
        <v>0</v>
      </c>
      <c r="R43" s="57">
        <v>0</v>
      </c>
      <c r="S43" s="57">
        <v>0</v>
      </c>
      <c r="T43" s="57">
        <v>0</v>
      </c>
      <c r="U43" s="57">
        <v>0</v>
      </c>
      <c r="V43" s="57">
        <v>0</v>
      </c>
      <c r="W43" s="57"/>
      <c r="X43" s="133"/>
      <c r="Y43" s="135"/>
      <c r="Z43" s="43"/>
      <c r="AA43" s="43"/>
      <c r="AB43" s="43"/>
      <c r="AC43" s="43"/>
      <c r="AD43" s="43"/>
      <c r="AE43" s="43"/>
      <c r="AF43" s="43"/>
    </row>
    <row r="44" spans="1:32" s="44" customFormat="1" ht="31.5">
      <c r="A44" s="46" t="s">
        <v>63</v>
      </c>
      <c r="B44" s="45" t="s">
        <v>64</v>
      </c>
      <c r="C44"/>
      <c r="D44" s="47"/>
      <c r="E44"/>
      <c r="F44" s="49"/>
      <c r="G44" s="48"/>
      <c r="H44" s="50"/>
      <c r="I44" s="59"/>
      <c r="J44" s="40"/>
      <c r="K44" s="57">
        <v>0</v>
      </c>
      <c r="L44" s="57">
        <v>0</v>
      </c>
      <c r="M44" s="57">
        <v>0</v>
      </c>
      <c r="N44" s="57">
        <v>0</v>
      </c>
      <c r="O44" s="57">
        <v>0</v>
      </c>
      <c r="P44" s="57"/>
      <c r="Q44" s="57">
        <v>0</v>
      </c>
      <c r="R44" s="57"/>
      <c r="S44" s="57"/>
      <c r="T44" s="57">
        <v>0</v>
      </c>
      <c r="U44" s="57"/>
      <c r="V44" s="57"/>
      <c r="W44" s="57"/>
      <c r="X44" s="133"/>
      <c r="Y44" s="135"/>
      <c r="Z44" s="43"/>
      <c r="AA44" s="43"/>
      <c r="AB44" s="43"/>
      <c r="AC44" s="43"/>
      <c r="AD44" s="43"/>
      <c r="AE44" s="43"/>
      <c r="AF44" s="43"/>
    </row>
    <row r="45" spans="1:32" s="44" customFormat="1" ht="23.25">
      <c r="A45" s="46" t="s">
        <v>65</v>
      </c>
      <c r="B45" s="60" t="s">
        <v>66</v>
      </c>
      <c r="C45" s="37"/>
      <c r="D45" s="36"/>
      <c r="E45" s="40"/>
      <c r="F45" s="61"/>
      <c r="G45" s="36"/>
      <c r="H45" s="62"/>
      <c r="I45" s="36"/>
      <c r="J45" s="36"/>
      <c r="K45" s="63">
        <v>0</v>
      </c>
      <c r="L45" s="63">
        <v>0</v>
      </c>
      <c r="M45" s="63">
        <v>0</v>
      </c>
      <c r="N45" s="63">
        <v>0</v>
      </c>
      <c r="O45" s="63">
        <v>0</v>
      </c>
      <c r="P45" s="63"/>
      <c r="Q45" s="63">
        <v>0</v>
      </c>
      <c r="R45" s="63"/>
      <c r="S45" s="63"/>
      <c r="T45" s="63">
        <v>0</v>
      </c>
      <c r="U45" s="63"/>
      <c r="V45" s="63"/>
      <c r="W45" s="63"/>
      <c r="X45" s="133"/>
      <c r="Y45" s="135"/>
      <c r="Z45" s="43"/>
      <c r="AA45" s="43"/>
      <c r="AB45" s="43"/>
      <c r="AC45" s="43"/>
      <c r="AD45" s="43"/>
      <c r="AE45" s="43"/>
      <c r="AF45" s="43"/>
    </row>
    <row r="46" spans="1:32" s="44" customFormat="1" ht="23.25">
      <c r="A46" s="46" t="s">
        <v>67</v>
      </c>
      <c r="B46" s="60" t="s">
        <v>68</v>
      </c>
      <c r="C46" s="37"/>
      <c r="D46" s="36"/>
      <c r="E46" s="40"/>
      <c r="F46" s="61"/>
      <c r="G46" s="36"/>
      <c r="H46" s="62"/>
      <c r="I46" s="36"/>
      <c r="J46" s="36"/>
      <c r="K46" s="64">
        <v>0</v>
      </c>
      <c r="L46" s="64">
        <v>0</v>
      </c>
      <c r="M46" s="64">
        <v>0</v>
      </c>
      <c r="N46" s="64">
        <v>0</v>
      </c>
      <c r="O46" s="64">
        <v>0</v>
      </c>
      <c r="P46" s="64"/>
      <c r="Q46" s="64">
        <v>0</v>
      </c>
      <c r="R46" s="64"/>
      <c r="S46" s="64"/>
      <c r="T46" s="64">
        <v>0</v>
      </c>
      <c r="U46" s="64"/>
      <c r="V46" s="64"/>
      <c r="W46" s="64"/>
      <c r="X46" s="133"/>
      <c r="Y46" s="135"/>
      <c r="Z46" s="43"/>
      <c r="AA46" s="43"/>
      <c r="AB46" s="43"/>
      <c r="AC46" s="43"/>
      <c r="AD46" s="43"/>
      <c r="AE46" s="43"/>
      <c r="AF46" s="43"/>
    </row>
    <row r="47" spans="1:32" s="33" customFormat="1" ht="23.25">
      <c r="A47" s="46" t="s">
        <v>69</v>
      </c>
      <c r="B47" s="60" t="s">
        <v>70</v>
      </c>
      <c r="C47" s="37"/>
      <c r="D47" s="36"/>
      <c r="E47" s="40"/>
      <c r="F47" s="61"/>
      <c r="G47" s="36"/>
      <c r="H47" s="62"/>
      <c r="I47" s="36"/>
      <c r="J47" s="36"/>
      <c r="K47" s="64">
        <v>0</v>
      </c>
      <c r="L47" s="64">
        <v>0</v>
      </c>
      <c r="M47" s="64">
        <v>0</v>
      </c>
      <c r="N47" s="64">
        <v>0</v>
      </c>
      <c r="O47" s="64">
        <v>0</v>
      </c>
      <c r="P47" s="64">
        <v>0</v>
      </c>
      <c r="Q47" s="64">
        <v>0</v>
      </c>
      <c r="R47" s="64">
        <v>0</v>
      </c>
      <c r="S47" s="64">
        <v>0</v>
      </c>
      <c r="T47" s="64">
        <v>0</v>
      </c>
      <c r="U47" s="64">
        <v>0</v>
      </c>
      <c r="V47" s="64">
        <v>0</v>
      </c>
      <c r="W47" s="64"/>
      <c r="X47" s="133"/>
      <c r="Y47" s="135"/>
      <c r="Z47" s="32"/>
      <c r="AA47" s="32"/>
      <c r="AB47" s="32"/>
      <c r="AC47" s="32"/>
      <c r="AD47" s="32"/>
      <c r="AE47" s="32"/>
      <c r="AF47" s="32"/>
    </row>
    <row r="48" spans="1:32" s="44" customFormat="1" ht="28.5">
      <c r="A48" s="46" t="s">
        <v>71</v>
      </c>
      <c r="B48" s="65" t="s">
        <v>72</v>
      </c>
      <c r="C48" s="50"/>
      <c r="D48" s="48"/>
      <c r="E48" s="66"/>
      <c r="F48" s="49"/>
      <c r="G48" s="48"/>
      <c r="H48" s="50"/>
      <c r="I48" s="59"/>
      <c r="J48" s="40"/>
      <c r="K48" s="42">
        <f>K49+K56+K60+K64+K69+K76+K79+K83+K86</f>
        <v>30021</v>
      </c>
      <c r="L48" s="42">
        <f>L49+L56+L60+L64+L69+L76+L79+L83+L86</f>
        <v>30021</v>
      </c>
      <c r="M48" s="42">
        <f>M49+M56+M60+M64+M69+M76+M79+M83+M86</f>
        <v>6008</v>
      </c>
      <c r="N48" s="42">
        <f>N49+N56+N60+N64+N69+N76+N79+N83+N86</f>
        <v>3812</v>
      </c>
      <c r="O48" s="42">
        <f>O49+O56+O60+O64+O69+O76+O79+O83+O86</f>
        <v>0</v>
      </c>
      <c r="P48" s="42"/>
      <c r="Q48" s="42">
        <f>Q49+Q56+Q60+Q64+Q69+Q76+Q79+Q83+Q86</f>
        <v>0</v>
      </c>
      <c r="R48" s="42"/>
      <c r="S48" s="42"/>
      <c r="T48" s="465">
        <f>T49+T56+T60+T64+T69+T76+T79+T83+T86</f>
        <v>868.764</v>
      </c>
      <c r="U48" s="42"/>
      <c r="V48" s="42"/>
      <c r="W48" s="42"/>
      <c r="X48" s="133"/>
      <c r="Y48" s="135"/>
      <c r="Z48" s="43"/>
      <c r="AA48" s="43"/>
      <c r="AB48" s="43"/>
      <c r="AC48" s="43"/>
      <c r="AD48" s="43"/>
      <c r="AE48" s="43"/>
      <c r="AF48" s="43"/>
    </row>
    <row r="49" spans="1:32" s="44" customFormat="1" ht="23.25">
      <c r="A49" s="46" t="s">
        <v>51</v>
      </c>
      <c r="B49" s="65" t="s">
        <v>52</v>
      </c>
      <c r="C49" s="50"/>
      <c r="D49" s="48"/>
      <c r="E49" s="66"/>
      <c r="F49" s="49"/>
      <c r="G49" s="48"/>
      <c r="H49" s="50"/>
      <c r="I49" s="59"/>
      <c r="J49" s="40"/>
      <c r="K49" s="42">
        <f aca="true" t="shared" si="9" ref="K49:V49">K50+K53</f>
        <v>0</v>
      </c>
      <c r="L49" s="42">
        <f t="shared" si="9"/>
        <v>0</v>
      </c>
      <c r="M49" s="42">
        <f t="shared" si="9"/>
        <v>0</v>
      </c>
      <c r="N49" s="42">
        <f>N50+N53</f>
        <v>0</v>
      </c>
      <c r="O49" s="42">
        <f t="shared" si="9"/>
        <v>0</v>
      </c>
      <c r="P49" s="42">
        <f t="shared" si="9"/>
        <v>0</v>
      </c>
      <c r="Q49" s="42">
        <f t="shared" si="9"/>
        <v>0</v>
      </c>
      <c r="R49" s="42">
        <f t="shared" si="9"/>
        <v>0</v>
      </c>
      <c r="S49" s="42">
        <f t="shared" si="9"/>
        <v>0</v>
      </c>
      <c r="T49" s="42">
        <f t="shared" si="9"/>
        <v>0</v>
      </c>
      <c r="U49" s="42">
        <f t="shared" si="9"/>
        <v>0</v>
      </c>
      <c r="V49" s="42">
        <f t="shared" si="9"/>
        <v>0</v>
      </c>
      <c r="W49" s="42"/>
      <c r="X49" s="133"/>
      <c r="Y49" s="135"/>
      <c r="Z49" s="43"/>
      <c r="AA49" s="43"/>
      <c r="AB49" s="43"/>
      <c r="AC49" s="43"/>
      <c r="AD49" s="43"/>
      <c r="AE49" s="43"/>
      <c r="AF49" s="43"/>
    </row>
    <row r="50" spans="1:32" s="44" customFormat="1" ht="15.75" customHeight="1">
      <c r="A50" s="46"/>
      <c r="B50" s="45" t="s">
        <v>73</v>
      </c>
      <c r="C50" s="50"/>
      <c r="D50" s="48"/>
      <c r="E50" s="66"/>
      <c r="F50" s="49"/>
      <c r="G50" s="48"/>
      <c r="H50" s="50"/>
      <c r="I50" s="59"/>
      <c r="J50" s="40"/>
      <c r="K50" s="42">
        <f aca="true" t="shared" si="10" ref="K50:V50">SUM(K51:K52)</f>
        <v>0</v>
      </c>
      <c r="L50" s="42">
        <f t="shared" si="10"/>
        <v>0</v>
      </c>
      <c r="M50" s="42">
        <f t="shared" si="10"/>
        <v>0</v>
      </c>
      <c r="N50" s="42">
        <f>SUM(N51:N52)</f>
        <v>0</v>
      </c>
      <c r="O50" s="42">
        <f t="shared" si="10"/>
        <v>0</v>
      </c>
      <c r="P50" s="42">
        <f t="shared" si="10"/>
        <v>0</v>
      </c>
      <c r="Q50" s="42">
        <f t="shared" si="10"/>
        <v>0</v>
      </c>
      <c r="R50" s="42">
        <f t="shared" si="10"/>
        <v>0</v>
      </c>
      <c r="S50" s="42">
        <f t="shared" si="10"/>
        <v>0</v>
      </c>
      <c r="T50" s="42">
        <f t="shared" si="10"/>
        <v>0</v>
      </c>
      <c r="U50" s="42">
        <f t="shared" si="10"/>
        <v>0</v>
      </c>
      <c r="V50" s="42">
        <f t="shared" si="10"/>
        <v>0</v>
      </c>
      <c r="W50" s="42"/>
      <c r="X50" s="133"/>
      <c r="Y50" s="135"/>
      <c r="Z50" s="43"/>
      <c r="AA50" s="43"/>
      <c r="AB50" s="43"/>
      <c r="AC50" s="43"/>
      <c r="AD50" s="43"/>
      <c r="AE50" s="43"/>
      <c r="AF50" s="43"/>
    </row>
    <row r="51" spans="1:25" s="219" customFormat="1" ht="120.75" customHeight="1" hidden="1">
      <c r="A51" s="242"/>
      <c r="B51" s="214"/>
      <c r="C51" s="215"/>
      <c r="D51" s="213"/>
      <c r="E51" s="213"/>
      <c r="F51" s="216"/>
      <c r="G51" s="216"/>
      <c r="H51" s="215"/>
      <c r="I51" s="216"/>
      <c r="J51" s="216"/>
      <c r="K51" s="217"/>
      <c r="L51" s="217"/>
      <c r="M51" s="217"/>
      <c r="N51" s="217"/>
      <c r="O51" s="217"/>
      <c r="P51" s="217"/>
      <c r="Q51" s="217"/>
      <c r="R51" s="217"/>
      <c r="S51" s="217"/>
      <c r="T51" s="217"/>
      <c r="U51" s="217"/>
      <c r="V51" s="217"/>
      <c r="W51" s="217"/>
      <c r="X51" s="229"/>
      <c r="Y51" s="218"/>
    </row>
    <row r="52" spans="1:32" s="44" customFormat="1" ht="9" customHeight="1" hidden="1">
      <c r="A52" s="58"/>
      <c r="B52" s="112"/>
      <c r="C52" s="41"/>
      <c r="D52" s="41"/>
      <c r="E52" s="36"/>
      <c r="F52" s="54"/>
      <c r="G52" s="41"/>
      <c r="H52" s="41"/>
      <c r="I52" s="41"/>
      <c r="J52" s="36"/>
      <c r="K52" s="41"/>
      <c r="L52" s="41"/>
      <c r="M52" s="41"/>
      <c r="N52" s="41"/>
      <c r="O52" s="41"/>
      <c r="P52" s="41"/>
      <c r="Q52" s="41"/>
      <c r="R52" s="41"/>
      <c r="S52" s="41"/>
      <c r="T52" s="41"/>
      <c r="U52" s="41"/>
      <c r="V52" s="41"/>
      <c r="W52" s="41"/>
      <c r="X52" s="133"/>
      <c r="Y52" s="135"/>
      <c r="Z52" s="43"/>
      <c r="AA52" s="43"/>
      <c r="AB52" s="43"/>
      <c r="AC52" s="43"/>
      <c r="AD52" s="43"/>
      <c r="AE52" s="43"/>
      <c r="AF52" s="43"/>
    </row>
    <row r="53" spans="1:32" s="44" customFormat="1" ht="23.25">
      <c r="A53" s="46"/>
      <c r="B53" s="45" t="s">
        <v>74</v>
      </c>
      <c r="C53" s="50"/>
      <c r="D53" s="48"/>
      <c r="E53" s="66"/>
      <c r="F53" s="49"/>
      <c r="G53" s="48"/>
      <c r="H53" s="50"/>
      <c r="I53" s="59"/>
      <c r="J53" s="40"/>
      <c r="K53" s="42">
        <f aca="true" t="shared" si="11" ref="K53:V53">SUM(K54:K55)</f>
        <v>0</v>
      </c>
      <c r="L53" s="42">
        <f t="shared" si="11"/>
        <v>0</v>
      </c>
      <c r="M53" s="42">
        <f t="shared" si="11"/>
        <v>0</v>
      </c>
      <c r="N53" s="42">
        <f>SUM(N54:N55)</f>
        <v>0</v>
      </c>
      <c r="O53" s="42">
        <f t="shared" si="11"/>
        <v>0</v>
      </c>
      <c r="P53" s="42">
        <f t="shared" si="11"/>
        <v>0</v>
      </c>
      <c r="Q53" s="42">
        <f t="shared" si="11"/>
        <v>0</v>
      </c>
      <c r="R53" s="42">
        <f t="shared" si="11"/>
        <v>0</v>
      </c>
      <c r="S53" s="42">
        <f t="shared" si="11"/>
        <v>0</v>
      </c>
      <c r="T53" s="42">
        <f t="shared" si="11"/>
        <v>0</v>
      </c>
      <c r="U53" s="42">
        <f t="shared" si="11"/>
        <v>0</v>
      </c>
      <c r="V53" s="42">
        <f t="shared" si="11"/>
        <v>0</v>
      </c>
      <c r="W53" s="42"/>
      <c r="X53" s="133"/>
      <c r="Y53" s="135"/>
      <c r="Z53" s="43"/>
      <c r="AA53" s="43"/>
      <c r="AB53" s="43"/>
      <c r="AC53" s="43"/>
      <c r="AD53" s="43"/>
      <c r="AE53" s="43"/>
      <c r="AF53" s="43"/>
    </row>
    <row r="54" spans="1:32" s="44" customFormat="1" ht="23.25" hidden="1">
      <c r="A54" s="55"/>
      <c r="B54" s="112"/>
      <c r="C54" s="41"/>
      <c r="D54" s="41"/>
      <c r="E54" s="36"/>
      <c r="F54" s="54"/>
      <c r="G54" s="41"/>
      <c r="H54" s="41"/>
      <c r="I54" s="41"/>
      <c r="J54" s="36"/>
      <c r="K54" s="41"/>
      <c r="L54" s="41"/>
      <c r="M54" s="41"/>
      <c r="N54" s="41"/>
      <c r="O54" s="41"/>
      <c r="P54" s="41"/>
      <c r="Q54" s="41"/>
      <c r="R54" s="41"/>
      <c r="S54" s="41"/>
      <c r="T54" s="41"/>
      <c r="U54" s="41"/>
      <c r="V54" s="41"/>
      <c r="W54" s="41"/>
      <c r="X54" s="133"/>
      <c r="Y54" s="135"/>
      <c r="Z54" s="43"/>
      <c r="AA54" s="43"/>
      <c r="AB54" s="43"/>
      <c r="AC54" s="43"/>
      <c r="AD54" s="43"/>
      <c r="AE54" s="43"/>
      <c r="AF54" s="43"/>
    </row>
    <row r="55" spans="1:32" s="44" customFormat="1" ht="23.25" hidden="1">
      <c r="A55" s="55"/>
      <c r="B55" s="112"/>
      <c r="C55" s="41"/>
      <c r="D55" s="41"/>
      <c r="E55" s="36"/>
      <c r="F55" s="54"/>
      <c r="G55" s="41"/>
      <c r="H55" s="41"/>
      <c r="I55" s="41"/>
      <c r="J55" s="36"/>
      <c r="K55" s="41"/>
      <c r="L55" s="41"/>
      <c r="M55" s="41"/>
      <c r="N55" s="41"/>
      <c r="O55" s="41"/>
      <c r="P55" s="41"/>
      <c r="Q55" s="41"/>
      <c r="R55" s="41"/>
      <c r="S55" s="41"/>
      <c r="T55" s="41"/>
      <c r="U55" s="41"/>
      <c r="V55" s="41"/>
      <c r="W55" s="41"/>
      <c r="X55" s="133"/>
      <c r="Y55" s="135"/>
      <c r="Z55" s="43"/>
      <c r="AA55" s="43"/>
      <c r="AB55" s="43"/>
      <c r="AC55" s="43"/>
      <c r="AD55" s="43"/>
      <c r="AE55" s="43"/>
      <c r="AF55" s="43"/>
    </row>
    <row r="56" spans="1:32" s="44" customFormat="1" ht="23.25">
      <c r="A56" s="46" t="s">
        <v>53</v>
      </c>
      <c r="B56" s="65" t="s">
        <v>54</v>
      </c>
      <c r="C56" s="50"/>
      <c r="D56" s="48"/>
      <c r="E56" s="66"/>
      <c r="F56" s="49"/>
      <c r="G56" s="48"/>
      <c r="H56" s="50"/>
      <c r="I56" s="59"/>
      <c r="J56" s="40"/>
      <c r="K56" s="42">
        <f aca="true" t="shared" si="12" ref="K56:V56">K57+K59</f>
        <v>0</v>
      </c>
      <c r="L56" s="42">
        <f t="shared" si="12"/>
        <v>0</v>
      </c>
      <c r="M56" s="42">
        <f t="shared" si="12"/>
        <v>0</v>
      </c>
      <c r="N56" s="42">
        <f>N57+N59</f>
        <v>0</v>
      </c>
      <c r="O56" s="42">
        <f t="shared" si="12"/>
        <v>0</v>
      </c>
      <c r="P56" s="42">
        <f t="shared" si="12"/>
        <v>0</v>
      </c>
      <c r="Q56" s="42">
        <f t="shared" si="12"/>
        <v>0</v>
      </c>
      <c r="R56" s="42">
        <f t="shared" si="12"/>
        <v>0</v>
      </c>
      <c r="S56" s="42">
        <f t="shared" si="12"/>
        <v>0</v>
      </c>
      <c r="T56" s="42">
        <f t="shared" si="12"/>
        <v>0</v>
      </c>
      <c r="U56" s="42">
        <f t="shared" si="12"/>
        <v>0</v>
      </c>
      <c r="V56" s="42">
        <f t="shared" si="12"/>
        <v>0</v>
      </c>
      <c r="W56" s="42"/>
      <c r="X56" s="133"/>
      <c r="Y56" s="135"/>
      <c r="Z56" s="43"/>
      <c r="AA56" s="43"/>
      <c r="AB56" s="43"/>
      <c r="AC56" s="43"/>
      <c r="AD56" s="43"/>
      <c r="AE56" s="43"/>
      <c r="AF56" s="43"/>
    </row>
    <row r="57" spans="1:32" s="44" customFormat="1" ht="22.5" customHeight="1" hidden="1">
      <c r="A57" s="46"/>
      <c r="B57" s="45" t="s">
        <v>73</v>
      </c>
      <c r="C57" s="50"/>
      <c r="D57" s="48"/>
      <c r="E57" s="66"/>
      <c r="F57" s="49"/>
      <c r="G57" s="48"/>
      <c r="H57" s="50"/>
      <c r="I57" s="59"/>
      <c r="J57" s="40"/>
      <c r="K57" s="42">
        <f>K58</f>
        <v>0</v>
      </c>
      <c r="L57" s="42">
        <f aca="true" t="shared" si="13" ref="L57:V57">L58</f>
        <v>0</v>
      </c>
      <c r="M57" s="42">
        <f t="shared" si="13"/>
        <v>0</v>
      </c>
      <c r="N57" s="42">
        <f>N58</f>
        <v>0</v>
      </c>
      <c r="O57" s="42">
        <f t="shared" si="13"/>
        <v>0</v>
      </c>
      <c r="P57" s="42">
        <f t="shared" si="13"/>
        <v>0</v>
      </c>
      <c r="Q57" s="42">
        <f t="shared" si="13"/>
        <v>0</v>
      </c>
      <c r="R57" s="42">
        <f t="shared" si="13"/>
        <v>0</v>
      </c>
      <c r="S57" s="42">
        <f t="shared" si="13"/>
        <v>0</v>
      </c>
      <c r="T57" s="42">
        <f t="shared" si="13"/>
        <v>0</v>
      </c>
      <c r="U57" s="42">
        <f t="shared" si="13"/>
        <v>0</v>
      </c>
      <c r="V57" s="42">
        <f t="shared" si="13"/>
        <v>0</v>
      </c>
      <c r="W57" s="42"/>
      <c r="X57" s="133"/>
      <c r="Y57" s="135"/>
      <c r="Z57" s="43"/>
      <c r="AA57" s="43"/>
      <c r="AB57" s="43"/>
      <c r="AC57" s="43"/>
      <c r="AD57" s="43"/>
      <c r="AE57" s="43"/>
      <c r="AF57" s="43"/>
    </row>
    <row r="58" spans="1:32" s="44" customFormat="1" ht="23.25" hidden="1">
      <c r="A58" s="55"/>
      <c r="B58" s="35"/>
      <c r="C58" s="41"/>
      <c r="D58" s="41"/>
      <c r="E58" s="36"/>
      <c r="F58" s="54"/>
      <c r="G58" s="41"/>
      <c r="H58" s="41"/>
      <c r="I58" s="41"/>
      <c r="J58" s="36"/>
      <c r="K58" s="41"/>
      <c r="L58" s="41"/>
      <c r="M58" s="41"/>
      <c r="N58" s="41"/>
      <c r="O58" s="41"/>
      <c r="P58" s="41"/>
      <c r="Q58" s="41"/>
      <c r="R58" s="41"/>
      <c r="S58" s="41"/>
      <c r="T58" s="41"/>
      <c r="U58" s="41"/>
      <c r="V58" s="41"/>
      <c r="W58" s="41"/>
      <c r="X58" s="133"/>
      <c r="Y58" s="135"/>
      <c r="Z58" s="43"/>
      <c r="AA58" s="43"/>
      <c r="AB58" s="43"/>
      <c r="AC58" s="43"/>
      <c r="AD58" s="43"/>
      <c r="AE58" s="43"/>
      <c r="AF58" s="43"/>
    </row>
    <row r="59" spans="1:32" s="44" customFormat="1" ht="23.25" hidden="1">
      <c r="A59" s="46"/>
      <c r="B59" s="45" t="s">
        <v>74</v>
      </c>
      <c r="C59" s="50"/>
      <c r="D59" s="48"/>
      <c r="E59" s="66"/>
      <c r="F59" s="49"/>
      <c r="G59" s="48"/>
      <c r="H59" s="50"/>
      <c r="I59" s="59"/>
      <c r="J59" s="40"/>
      <c r="K59" s="42"/>
      <c r="L59" s="42"/>
      <c r="M59" s="42"/>
      <c r="N59" s="42"/>
      <c r="O59" s="42"/>
      <c r="P59" s="42"/>
      <c r="Q59" s="42"/>
      <c r="R59" s="42"/>
      <c r="S59" s="42"/>
      <c r="T59" s="42"/>
      <c r="U59" s="42"/>
      <c r="V59" s="42"/>
      <c r="W59" s="42"/>
      <c r="X59" s="133"/>
      <c r="Y59" s="135"/>
      <c r="Z59" s="43"/>
      <c r="AA59" s="43"/>
      <c r="AB59" s="43"/>
      <c r="AC59" s="43"/>
      <c r="AD59" s="43"/>
      <c r="AE59" s="43"/>
      <c r="AF59" s="43"/>
    </row>
    <row r="60" spans="1:32" s="44" customFormat="1" ht="23.25">
      <c r="A60" s="46" t="s">
        <v>55</v>
      </c>
      <c r="B60" s="65" t="s">
        <v>56</v>
      </c>
      <c r="C60" s="50"/>
      <c r="D60" s="48"/>
      <c r="E60" s="66"/>
      <c r="F60" s="49"/>
      <c r="G60" s="48"/>
      <c r="H60" s="50"/>
      <c r="I60" s="59"/>
      <c r="J60" s="40"/>
      <c r="K60" s="42">
        <f>K61+K63</f>
        <v>0</v>
      </c>
      <c r="L60" s="42">
        <f>L61+L63</f>
        <v>0</v>
      </c>
      <c r="M60" s="42">
        <f>M61+M63</f>
        <v>0</v>
      </c>
      <c r="N60" s="42">
        <f>N61+N63</f>
        <v>0</v>
      </c>
      <c r="O60" s="42">
        <f>O61+O63</f>
        <v>0</v>
      </c>
      <c r="P60" s="42"/>
      <c r="Q60" s="42">
        <f>Q61+Q63</f>
        <v>0</v>
      </c>
      <c r="R60" s="42"/>
      <c r="S60" s="42"/>
      <c r="T60" s="42">
        <f>T61+T63</f>
        <v>0</v>
      </c>
      <c r="U60" s="42"/>
      <c r="V60" s="42"/>
      <c r="W60" s="42"/>
      <c r="X60" s="133"/>
      <c r="Y60" s="135"/>
      <c r="Z60" s="43"/>
      <c r="AA60" s="43"/>
      <c r="AB60" s="43"/>
      <c r="AC60" s="43"/>
      <c r="AD60" s="43"/>
      <c r="AE60" s="43"/>
      <c r="AF60" s="43"/>
    </row>
    <row r="61" spans="1:32" s="44" customFormat="1" ht="23.25">
      <c r="A61" s="46"/>
      <c r="B61" s="45" t="s">
        <v>73</v>
      </c>
      <c r="C61" s="50"/>
      <c r="D61" s="48"/>
      <c r="E61" s="66"/>
      <c r="F61" s="49"/>
      <c r="G61" s="48"/>
      <c r="H61" s="50"/>
      <c r="I61" s="59"/>
      <c r="J61" s="40"/>
      <c r="K61" s="42">
        <f>K62</f>
        <v>0</v>
      </c>
      <c r="L61" s="42">
        <f>L62</f>
        <v>0</v>
      </c>
      <c r="M61" s="42">
        <f>M62</f>
        <v>0</v>
      </c>
      <c r="N61" s="42">
        <f>N62</f>
        <v>0</v>
      </c>
      <c r="O61" s="42">
        <f>O62</f>
        <v>0</v>
      </c>
      <c r="P61" s="42"/>
      <c r="Q61" s="42">
        <f>Q62</f>
        <v>0</v>
      </c>
      <c r="R61" s="42"/>
      <c r="S61" s="42"/>
      <c r="T61" s="42">
        <f>T62</f>
        <v>0</v>
      </c>
      <c r="U61" s="42"/>
      <c r="V61" s="42"/>
      <c r="W61" s="42"/>
      <c r="X61" s="133"/>
      <c r="Y61" s="135"/>
      <c r="Z61" s="43"/>
      <c r="AA61" s="43"/>
      <c r="AB61" s="43"/>
      <c r="AC61" s="43"/>
      <c r="AD61" s="43"/>
      <c r="AE61" s="43"/>
      <c r="AF61" s="43"/>
    </row>
    <row r="62" spans="1:32" s="44" customFormat="1" ht="23.25" hidden="1">
      <c r="A62" s="34"/>
      <c r="B62" s="35"/>
      <c r="C62" s="36"/>
      <c r="D62" s="36"/>
      <c r="E62" s="36"/>
      <c r="F62" s="54"/>
      <c r="G62" s="41"/>
      <c r="H62" s="41"/>
      <c r="I62" s="41"/>
      <c r="J62" s="36"/>
      <c r="K62" s="41"/>
      <c r="L62" s="41"/>
      <c r="M62" s="36"/>
      <c r="N62" s="41"/>
      <c r="O62" s="41"/>
      <c r="P62" s="41"/>
      <c r="Q62" s="41"/>
      <c r="R62" s="41"/>
      <c r="S62" s="41"/>
      <c r="T62" s="41"/>
      <c r="U62" s="41"/>
      <c r="V62" s="41"/>
      <c r="W62" s="41"/>
      <c r="X62" s="133"/>
      <c r="Y62" s="135"/>
      <c r="Z62" s="43"/>
      <c r="AA62" s="43"/>
      <c r="AB62" s="43"/>
      <c r="AC62" s="43"/>
      <c r="AD62" s="43"/>
      <c r="AE62" s="43"/>
      <c r="AF62" s="43"/>
    </row>
    <row r="63" spans="1:32" s="44" customFormat="1" ht="23.25">
      <c r="A63" s="46"/>
      <c r="B63" s="45" t="s">
        <v>74</v>
      </c>
      <c r="C63" s="50"/>
      <c r="D63" s="48"/>
      <c r="E63" s="66"/>
      <c r="F63" s="49"/>
      <c r="G63" s="48"/>
      <c r="H63" s="50"/>
      <c r="I63" s="59"/>
      <c r="J63" s="40"/>
      <c r="K63" s="42">
        <v>0</v>
      </c>
      <c r="L63" s="42">
        <v>0</v>
      </c>
      <c r="M63" s="42">
        <v>0</v>
      </c>
      <c r="N63" s="42">
        <v>0</v>
      </c>
      <c r="O63" s="42">
        <v>0</v>
      </c>
      <c r="P63" s="42">
        <v>0</v>
      </c>
      <c r="Q63" s="42">
        <v>0</v>
      </c>
      <c r="R63" s="42">
        <v>0</v>
      </c>
      <c r="S63" s="42">
        <v>0</v>
      </c>
      <c r="T63" s="42">
        <v>0</v>
      </c>
      <c r="U63" s="42">
        <v>0</v>
      </c>
      <c r="V63" s="42">
        <v>0</v>
      </c>
      <c r="W63" s="42"/>
      <c r="X63" s="133"/>
      <c r="Y63" s="135"/>
      <c r="Z63" s="43"/>
      <c r="AA63" s="43"/>
      <c r="AB63" s="43"/>
      <c r="AC63" s="43"/>
      <c r="AD63" s="43"/>
      <c r="AE63" s="43"/>
      <c r="AF63" s="43"/>
    </row>
    <row r="64" spans="1:32" s="44" customFormat="1" ht="23.25">
      <c r="A64" s="46" t="s">
        <v>57</v>
      </c>
      <c r="B64" s="45" t="s">
        <v>58</v>
      </c>
      <c r="C64" s="39"/>
      <c r="D64" s="50"/>
      <c r="E64" s="68"/>
      <c r="F64" s="49"/>
      <c r="G64" s="50"/>
      <c r="H64" s="69"/>
      <c r="I64" s="70"/>
      <c r="J64" s="40"/>
      <c r="K64" s="42">
        <f aca="true" t="shared" si="14" ref="K64:S64">K65+K68</f>
        <v>0</v>
      </c>
      <c r="L64" s="42">
        <f t="shared" si="14"/>
        <v>0</v>
      </c>
      <c r="M64" s="42">
        <f t="shared" si="14"/>
        <v>0</v>
      </c>
      <c r="N64" s="42">
        <f t="shared" si="14"/>
        <v>0</v>
      </c>
      <c r="O64" s="42">
        <f t="shared" si="14"/>
        <v>0</v>
      </c>
      <c r="P64" s="42">
        <f t="shared" si="14"/>
        <v>0</v>
      </c>
      <c r="Q64" s="42">
        <f t="shared" si="14"/>
        <v>0</v>
      </c>
      <c r="R64" s="42">
        <f t="shared" si="14"/>
        <v>0</v>
      </c>
      <c r="S64" s="42">
        <f t="shared" si="14"/>
        <v>0</v>
      </c>
      <c r="T64" s="42">
        <f>T65+T68</f>
        <v>0</v>
      </c>
      <c r="U64" s="42">
        <f>U65+U68</f>
        <v>0</v>
      </c>
      <c r="V64" s="42">
        <f>V65+V68</f>
        <v>0</v>
      </c>
      <c r="W64" s="42"/>
      <c r="X64" s="133"/>
      <c r="Y64" s="135"/>
      <c r="Z64" s="43"/>
      <c r="AA64" s="43"/>
      <c r="AB64" s="43"/>
      <c r="AC64" s="43"/>
      <c r="AD64" s="43"/>
      <c r="AE64" s="43"/>
      <c r="AF64" s="43"/>
    </row>
    <row r="65" spans="1:32" s="44" customFormat="1" ht="23.25" hidden="1">
      <c r="A65" s="46"/>
      <c r="B65" s="45" t="s">
        <v>73</v>
      </c>
      <c r="C65" s="39"/>
      <c r="D65" s="50"/>
      <c r="E65" s="68"/>
      <c r="F65" s="49"/>
      <c r="G65" s="50"/>
      <c r="H65" s="69"/>
      <c r="I65" s="70"/>
      <c r="J65" s="40"/>
      <c r="K65" s="42">
        <f aca="true" t="shared" si="15" ref="K65:S65">SUM(K66:K67)</f>
        <v>0</v>
      </c>
      <c r="L65" s="42">
        <f t="shared" si="15"/>
        <v>0</v>
      </c>
      <c r="M65" s="42">
        <f t="shared" si="15"/>
        <v>0</v>
      </c>
      <c r="N65" s="42">
        <f t="shared" si="15"/>
        <v>0</v>
      </c>
      <c r="O65" s="42">
        <f t="shared" si="15"/>
        <v>0</v>
      </c>
      <c r="P65" s="42">
        <f t="shared" si="15"/>
        <v>0</v>
      </c>
      <c r="Q65" s="42">
        <f t="shared" si="15"/>
        <v>0</v>
      </c>
      <c r="R65" s="42">
        <f t="shared" si="15"/>
        <v>0</v>
      </c>
      <c r="S65" s="42">
        <f t="shared" si="15"/>
        <v>0</v>
      </c>
      <c r="T65" s="42">
        <f>SUM(T66:T67)</f>
        <v>0</v>
      </c>
      <c r="U65" s="42">
        <f>SUM(U66:U67)</f>
        <v>0</v>
      </c>
      <c r="V65" s="42">
        <f>SUM(V66:V67)</f>
        <v>0</v>
      </c>
      <c r="W65" s="42"/>
      <c r="X65" s="133"/>
      <c r="Y65" s="135"/>
      <c r="Z65" s="43"/>
      <c r="AA65" s="43"/>
      <c r="AB65" s="43"/>
      <c r="AC65" s="43"/>
      <c r="AD65" s="43"/>
      <c r="AE65" s="43"/>
      <c r="AF65" s="43"/>
    </row>
    <row r="66" spans="1:32" s="44" customFormat="1" ht="78" customHeight="1" hidden="1">
      <c r="A66" s="55"/>
      <c r="B66" s="35"/>
      <c r="C66" s="41"/>
      <c r="D66" s="41"/>
      <c r="E66" s="36"/>
      <c r="F66" s="54"/>
      <c r="G66" s="41"/>
      <c r="H66" s="41"/>
      <c r="I66" s="41"/>
      <c r="J66" s="36"/>
      <c r="K66" s="41"/>
      <c r="L66" s="41"/>
      <c r="M66" s="41"/>
      <c r="N66" s="41"/>
      <c r="O66" s="41"/>
      <c r="P66" s="41"/>
      <c r="Q66" s="41"/>
      <c r="R66" s="41"/>
      <c r="S66" s="41"/>
      <c r="T66" s="41"/>
      <c r="U66" s="41"/>
      <c r="V66" s="41"/>
      <c r="W66" s="41"/>
      <c r="X66" s="133"/>
      <c r="Y66" s="135"/>
      <c r="Z66" s="43"/>
      <c r="AA66" s="43"/>
      <c r="AB66" s="43"/>
      <c r="AC66" s="43"/>
      <c r="AD66" s="43"/>
      <c r="AE66" s="43"/>
      <c r="AF66" s="43"/>
    </row>
    <row r="67" spans="1:32" s="44" customFormat="1" ht="23.25" hidden="1">
      <c r="A67" s="55"/>
      <c r="B67" s="71"/>
      <c r="C67" s="41"/>
      <c r="D67" s="41"/>
      <c r="E67" s="36"/>
      <c r="F67" s="54"/>
      <c r="G67" s="41"/>
      <c r="H67" s="41"/>
      <c r="I67" s="41"/>
      <c r="J67" s="36"/>
      <c r="K67" s="41"/>
      <c r="L67" s="41"/>
      <c r="M67" s="41"/>
      <c r="N67" s="41"/>
      <c r="O67" s="41"/>
      <c r="P67" s="41"/>
      <c r="Q67" s="41"/>
      <c r="R67" s="41"/>
      <c r="S67" s="41"/>
      <c r="T67" s="41"/>
      <c r="U67" s="41"/>
      <c r="V67" s="41"/>
      <c r="W67" s="41"/>
      <c r="X67" s="133"/>
      <c r="Y67" s="135"/>
      <c r="Z67" s="43"/>
      <c r="AA67" s="43"/>
      <c r="AB67" s="43"/>
      <c r="AC67" s="43"/>
      <c r="AD67" s="43"/>
      <c r="AE67" s="43"/>
      <c r="AF67" s="43"/>
    </row>
    <row r="68" spans="1:32" s="44" customFormat="1" ht="15" customHeight="1" hidden="1">
      <c r="A68" s="46"/>
      <c r="B68" s="45" t="s">
        <v>74</v>
      </c>
      <c r="C68" s="39"/>
      <c r="D68" s="50"/>
      <c r="E68" s="68"/>
      <c r="F68" s="49"/>
      <c r="G68" s="50"/>
      <c r="H68" s="69"/>
      <c r="I68" s="70"/>
      <c r="J68" s="40"/>
      <c r="K68" s="42">
        <v>0</v>
      </c>
      <c r="L68" s="42">
        <v>0</v>
      </c>
      <c r="M68" s="42">
        <v>0</v>
      </c>
      <c r="N68" s="42">
        <v>0</v>
      </c>
      <c r="O68" s="42">
        <v>0</v>
      </c>
      <c r="P68" s="42">
        <v>0</v>
      </c>
      <c r="Q68" s="42">
        <v>0</v>
      </c>
      <c r="R68" s="42">
        <v>0</v>
      </c>
      <c r="S68" s="42">
        <v>0</v>
      </c>
      <c r="T68" s="42">
        <v>0</v>
      </c>
      <c r="U68" s="42">
        <v>0</v>
      </c>
      <c r="V68" s="42">
        <v>0</v>
      </c>
      <c r="W68" s="42"/>
      <c r="X68" s="133"/>
      <c r="Y68" s="135"/>
      <c r="Z68" s="43"/>
      <c r="AA68" s="43"/>
      <c r="AB68" s="43"/>
      <c r="AC68" s="43"/>
      <c r="AD68" s="43"/>
      <c r="AE68" s="43"/>
      <c r="AF68" s="43"/>
    </row>
    <row r="69" spans="1:32" s="44" customFormat="1" ht="23.25">
      <c r="A69" s="46" t="s">
        <v>59</v>
      </c>
      <c r="B69" s="45" t="s">
        <v>60</v>
      </c>
      <c r="C69" s="50"/>
      <c r="D69" s="48"/>
      <c r="E69" s="66"/>
      <c r="F69" s="49"/>
      <c r="G69" s="48"/>
      <c r="H69" s="50"/>
      <c r="I69" s="59"/>
      <c r="J69" s="40"/>
      <c r="K69" s="42">
        <f>K70+K73</f>
        <v>30021</v>
      </c>
      <c r="L69" s="42">
        <f>L70+L73</f>
        <v>30021</v>
      </c>
      <c r="M69" s="42">
        <f>M70+M73</f>
        <v>6008</v>
      </c>
      <c r="N69" s="42">
        <f>N70+N73</f>
        <v>3812</v>
      </c>
      <c r="O69" s="42">
        <f>O70+O73</f>
        <v>0</v>
      </c>
      <c r="P69" s="42"/>
      <c r="Q69" s="42">
        <f>Q70+Q73</f>
        <v>0</v>
      </c>
      <c r="R69" s="42"/>
      <c r="S69" s="42"/>
      <c r="T69" s="465">
        <f>T70+T73</f>
        <v>868.764</v>
      </c>
      <c r="U69" s="42"/>
      <c r="V69" s="42"/>
      <c r="W69" s="42"/>
      <c r="X69" s="133"/>
      <c r="Y69" s="135"/>
      <c r="Z69" s="43"/>
      <c r="AA69" s="43"/>
      <c r="AB69" s="43"/>
      <c r="AC69" s="43"/>
      <c r="AD69" s="43"/>
      <c r="AE69" s="43"/>
      <c r="AF69" s="43"/>
    </row>
    <row r="70" spans="1:32" s="44" customFormat="1" ht="23.25">
      <c r="A70" s="46"/>
      <c r="B70" s="45" t="s">
        <v>75</v>
      </c>
      <c r="C70" s="50"/>
      <c r="D70" s="48"/>
      <c r="E70" s="66"/>
      <c r="F70" s="49"/>
      <c r="G70" s="48"/>
      <c r="H70" s="50"/>
      <c r="I70" s="59"/>
      <c r="J70" s="36"/>
      <c r="K70" s="42">
        <f aca="true" t="shared" si="16" ref="K70:V70">SUM(K71:K72)</f>
        <v>30021</v>
      </c>
      <c r="L70" s="42">
        <f t="shared" si="16"/>
        <v>30021</v>
      </c>
      <c r="M70" s="42">
        <f t="shared" si="16"/>
        <v>6008</v>
      </c>
      <c r="N70" s="42">
        <f>SUM(N71:N72)</f>
        <v>3812</v>
      </c>
      <c r="O70" s="42">
        <f t="shared" si="16"/>
        <v>0</v>
      </c>
      <c r="P70" s="42">
        <f t="shared" si="16"/>
        <v>0</v>
      </c>
      <c r="Q70" s="42">
        <f t="shared" si="16"/>
        <v>0</v>
      </c>
      <c r="R70" s="42">
        <f t="shared" si="16"/>
        <v>0</v>
      </c>
      <c r="S70" s="42">
        <f t="shared" si="16"/>
        <v>0</v>
      </c>
      <c r="T70" s="465">
        <f t="shared" si="16"/>
        <v>868.764</v>
      </c>
      <c r="U70" s="42">
        <f t="shared" si="16"/>
        <v>0</v>
      </c>
      <c r="V70" s="42">
        <f t="shared" si="16"/>
        <v>0</v>
      </c>
      <c r="W70" s="42"/>
      <c r="X70" s="133"/>
      <c r="Y70" s="135"/>
      <c r="Z70" s="43"/>
      <c r="AA70" s="43"/>
      <c r="AB70" s="43"/>
      <c r="AC70" s="43"/>
      <c r="AD70" s="43"/>
      <c r="AE70" s="43"/>
      <c r="AF70" s="43"/>
    </row>
    <row r="71" spans="1:32" s="44" customFormat="1" ht="0.75" customHeight="1">
      <c r="A71" s="55"/>
      <c r="B71" s="221"/>
      <c r="C71" s="123"/>
      <c r="D71" s="123"/>
      <c r="E71" s="80"/>
      <c r="F71" s="222"/>
      <c r="G71" s="123"/>
      <c r="H71" s="123"/>
      <c r="I71" s="123"/>
      <c r="J71" s="80"/>
      <c r="K71" s="123"/>
      <c r="L71" s="123"/>
      <c r="M71" s="123"/>
      <c r="N71" s="123"/>
      <c r="O71" s="123"/>
      <c r="P71" s="123"/>
      <c r="Q71" s="123"/>
      <c r="R71" s="123"/>
      <c r="S71" s="123"/>
      <c r="T71" s="123"/>
      <c r="U71" s="123"/>
      <c r="V71" s="123"/>
      <c r="W71" s="123"/>
      <c r="X71" s="133"/>
      <c r="Y71" s="135"/>
      <c r="Z71" s="43"/>
      <c r="AA71" s="43"/>
      <c r="AB71" s="43"/>
      <c r="AC71" s="43"/>
      <c r="AD71" s="43"/>
      <c r="AE71" s="43"/>
      <c r="AF71" s="43"/>
    </row>
    <row r="72" spans="1:32" s="354" customFormat="1" ht="184.5" customHeight="1">
      <c r="A72" s="352">
        <v>1</v>
      </c>
      <c r="B72" s="469" t="s">
        <v>235</v>
      </c>
      <c r="C72" s="357" t="s">
        <v>236</v>
      </c>
      <c r="D72" s="357" t="s">
        <v>93</v>
      </c>
      <c r="E72" s="357" t="s">
        <v>104</v>
      </c>
      <c r="F72" s="408">
        <v>7563027</v>
      </c>
      <c r="G72" s="362">
        <v>292</v>
      </c>
      <c r="H72" s="362"/>
      <c r="I72" s="362" t="s">
        <v>224</v>
      </c>
      <c r="J72" s="357" t="s">
        <v>237</v>
      </c>
      <c r="K72" s="362">
        <v>30021</v>
      </c>
      <c r="L72" s="362">
        <v>30021</v>
      </c>
      <c r="M72" s="362">
        <f>'KH 2019 Bieu1a VOn TT'!M77</f>
        <v>6008</v>
      </c>
      <c r="N72" s="362">
        <v>3812</v>
      </c>
      <c r="O72" s="362"/>
      <c r="P72" s="362"/>
      <c r="Q72" s="362"/>
      <c r="R72" s="362"/>
      <c r="S72" s="362"/>
      <c r="T72" s="470">
        <v>868.764</v>
      </c>
      <c r="U72" s="362"/>
      <c r="V72" s="362"/>
      <c r="W72" s="362"/>
      <c r="X72" s="404"/>
      <c r="Y72" s="396"/>
      <c r="Z72" s="397"/>
      <c r="AA72" s="397"/>
      <c r="AB72" s="397"/>
      <c r="AC72" s="397"/>
      <c r="AD72" s="397"/>
      <c r="AE72" s="397"/>
      <c r="AF72" s="397"/>
    </row>
    <row r="73" spans="1:32" s="33" customFormat="1" ht="21.75" customHeight="1">
      <c r="A73" s="46"/>
      <c r="B73" s="153" t="s">
        <v>74</v>
      </c>
      <c r="C73" s="223"/>
      <c r="D73" s="28"/>
      <c r="E73" s="193"/>
      <c r="F73" s="27"/>
      <c r="G73" s="28"/>
      <c r="H73" s="223"/>
      <c r="I73" s="25"/>
      <c r="J73" s="29"/>
      <c r="K73" s="29">
        <f aca="true" t="shared" si="17" ref="K73:V73">SUM(K74:K75)</f>
        <v>0</v>
      </c>
      <c r="L73" s="29">
        <f t="shared" si="17"/>
        <v>0</v>
      </c>
      <c r="M73" s="29">
        <f t="shared" si="17"/>
        <v>0</v>
      </c>
      <c r="N73" s="29">
        <f>SUM(N74:N75)</f>
        <v>0</v>
      </c>
      <c r="O73" s="29">
        <f t="shared" si="17"/>
        <v>0</v>
      </c>
      <c r="P73" s="29">
        <f t="shared" si="17"/>
        <v>0</v>
      </c>
      <c r="Q73" s="29">
        <f t="shared" si="17"/>
        <v>0</v>
      </c>
      <c r="R73" s="29">
        <f t="shared" si="17"/>
        <v>0</v>
      </c>
      <c r="S73" s="29">
        <f t="shared" si="17"/>
        <v>0</v>
      </c>
      <c r="T73" s="29">
        <f t="shared" si="17"/>
        <v>0</v>
      </c>
      <c r="U73" s="29">
        <f t="shared" si="17"/>
        <v>0</v>
      </c>
      <c r="V73" s="29">
        <f t="shared" si="17"/>
        <v>0</v>
      </c>
      <c r="W73" s="29"/>
      <c r="X73" s="133"/>
      <c r="Y73" s="135"/>
      <c r="Z73" s="32"/>
      <c r="AA73" s="32"/>
      <c r="AB73" s="32"/>
      <c r="AC73" s="32"/>
      <c r="AD73" s="32"/>
      <c r="AE73" s="32"/>
      <c r="AF73" s="32"/>
    </row>
    <row r="74" spans="1:32" s="33" customFormat="1" ht="67.5" customHeight="1" hidden="1">
      <c r="A74" s="55"/>
      <c r="B74" s="148"/>
      <c r="C74" s="39"/>
      <c r="D74" s="36"/>
      <c r="E74" s="40"/>
      <c r="F74" s="38"/>
      <c r="G74" s="36"/>
      <c r="H74" s="36"/>
      <c r="I74" s="70"/>
      <c r="J74" s="40"/>
      <c r="K74" s="41"/>
      <c r="L74" s="41"/>
      <c r="M74" s="36"/>
      <c r="N74" s="41"/>
      <c r="O74" s="41"/>
      <c r="P74" s="41"/>
      <c r="Q74" s="41"/>
      <c r="R74" s="41"/>
      <c r="S74" s="41"/>
      <c r="T74" s="41"/>
      <c r="U74" s="41"/>
      <c r="V74" s="41"/>
      <c r="W74" s="41"/>
      <c r="X74" s="133"/>
      <c r="Y74" s="135"/>
      <c r="Z74" s="32"/>
      <c r="AA74" s="32"/>
      <c r="AB74" s="32"/>
      <c r="AC74" s="32"/>
      <c r="AD74" s="32"/>
      <c r="AE74" s="32"/>
      <c r="AF74" s="32"/>
    </row>
    <row r="75" spans="1:32" s="33" customFormat="1" ht="0.75" customHeight="1">
      <c r="A75" s="55"/>
      <c r="B75" s="56"/>
      <c r="C75" s="41"/>
      <c r="D75" s="41"/>
      <c r="E75" s="36"/>
      <c r="F75" s="54"/>
      <c r="G75" s="41"/>
      <c r="H75" s="41"/>
      <c r="I75" s="41"/>
      <c r="J75" s="36"/>
      <c r="K75" s="41"/>
      <c r="L75" s="41"/>
      <c r="M75" s="41"/>
      <c r="N75" s="41"/>
      <c r="O75" s="41"/>
      <c r="P75" s="41"/>
      <c r="Q75" s="41"/>
      <c r="R75" s="41"/>
      <c r="S75" s="41"/>
      <c r="T75" s="41"/>
      <c r="U75" s="41"/>
      <c r="V75" s="41"/>
      <c r="W75" s="41"/>
      <c r="X75" s="133"/>
      <c r="Y75" s="135"/>
      <c r="Z75" s="32"/>
      <c r="AA75" s="32"/>
      <c r="AB75" s="32"/>
      <c r="AC75" s="32"/>
      <c r="AD75" s="32"/>
      <c r="AE75" s="32"/>
      <c r="AF75" s="32"/>
    </row>
    <row r="76" spans="1:32" s="44" customFormat="1" ht="31.5">
      <c r="A76" s="72" t="s">
        <v>63</v>
      </c>
      <c r="B76" s="45" t="s">
        <v>64</v>
      </c>
      <c r="C76" s="50"/>
      <c r="D76" s="45"/>
      <c r="E76" s="68"/>
      <c r="F76" s="118"/>
      <c r="G76" s="50"/>
      <c r="H76" s="45"/>
      <c r="I76" s="42">
        <f aca="true" t="shared" si="18" ref="I76:O76">I77+I78</f>
        <v>0</v>
      </c>
      <c r="J76" s="42">
        <f t="shared" si="18"/>
        <v>0</v>
      </c>
      <c r="K76" s="42">
        <f t="shared" si="18"/>
        <v>0</v>
      </c>
      <c r="L76" s="42">
        <f t="shared" si="18"/>
        <v>0</v>
      </c>
      <c r="M76" s="42">
        <f t="shared" si="18"/>
        <v>0</v>
      </c>
      <c r="N76" s="42">
        <f t="shared" si="18"/>
        <v>0</v>
      </c>
      <c r="O76" s="42">
        <f t="shared" si="18"/>
        <v>0</v>
      </c>
      <c r="P76" s="42"/>
      <c r="Q76" s="42">
        <f>Q77+Q78</f>
        <v>0</v>
      </c>
      <c r="R76" s="42"/>
      <c r="S76" s="42"/>
      <c r="T76" s="42">
        <f>T77+T78</f>
        <v>0</v>
      </c>
      <c r="U76" s="42"/>
      <c r="V76" s="42"/>
      <c r="W76" s="42"/>
      <c r="X76" s="133"/>
      <c r="Y76" s="135"/>
      <c r="Z76" s="43"/>
      <c r="AA76" s="43"/>
      <c r="AB76" s="43"/>
      <c r="AC76" s="43"/>
      <c r="AD76" s="43"/>
      <c r="AE76" s="43"/>
      <c r="AF76" s="43"/>
    </row>
    <row r="77" spans="1:32" s="44" customFormat="1" ht="0.75" customHeight="1">
      <c r="A77" s="72"/>
      <c r="B77" s="45" t="s">
        <v>90</v>
      </c>
      <c r="C77" s="50"/>
      <c r="D77" s="45"/>
      <c r="E77" s="68"/>
      <c r="F77" s="118"/>
      <c r="G77" s="50"/>
      <c r="H77" s="45"/>
      <c r="I77" s="70"/>
      <c r="J77" s="36"/>
      <c r="K77" s="73">
        <v>0</v>
      </c>
      <c r="L77" s="73">
        <v>0</v>
      </c>
      <c r="M77" s="73">
        <v>0</v>
      </c>
      <c r="N77" s="73">
        <v>0</v>
      </c>
      <c r="O77" s="73">
        <v>0</v>
      </c>
      <c r="P77" s="73">
        <v>0</v>
      </c>
      <c r="Q77" s="73">
        <v>0</v>
      </c>
      <c r="R77" s="73">
        <v>0</v>
      </c>
      <c r="S77" s="73">
        <v>0</v>
      </c>
      <c r="T77" s="73">
        <v>0</v>
      </c>
      <c r="U77" s="73">
        <v>0</v>
      </c>
      <c r="V77" s="73">
        <v>0</v>
      </c>
      <c r="W77" s="73"/>
      <c r="X77" s="133"/>
      <c r="Y77" s="135"/>
      <c r="Z77" s="43"/>
      <c r="AA77" s="43"/>
      <c r="AB77" s="43"/>
      <c r="AC77" s="43"/>
      <c r="AD77" s="43"/>
      <c r="AE77" s="43"/>
      <c r="AF77" s="43"/>
    </row>
    <row r="78" spans="1:32" s="44" customFormat="1" ht="23.25" hidden="1">
      <c r="A78" s="72"/>
      <c r="B78" s="45" t="s">
        <v>77</v>
      </c>
      <c r="C78" s="47"/>
      <c r="D78" s="42"/>
      <c r="E78" s="42"/>
      <c r="F78" s="119"/>
      <c r="G78" s="42"/>
      <c r="H78" s="42"/>
      <c r="I78" s="42"/>
      <c r="J78" s="42"/>
      <c r="K78" s="42">
        <v>0</v>
      </c>
      <c r="L78" s="42">
        <v>0</v>
      </c>
      <c r="M78" s="42">
        <v>0</v>
      </c>
      <c r="N78" s="42">
        <v>0</v>
      </c>
      <c r="O78" s="42">
        <v>0</v>
      </c>
      <c r="P78" s="42">
        <v>0</v>
      </c>
      <c r="Q78" s="42">
        <v>0</v>
      </c>
      <c r="R78" s="42">
        <v>0</v>
      </c>
      <c r="S78" s="42">
        <v>0</v>
      </c>
      <c r="T78" s="42">
        <v>0</v>
      </c>
      <c r="U78" s="42">
        <v>0</v>
      </c>
      <c r="V78" s="42">
        <v>0</v>
      </c>
      <c r="W78" s="42"/>
      <c r="X78" s="133"/>
      <c r="Y78" s="135"/>
      <c r="Z78" s="43"/>
      <c r="AA78" s="43"/>
      <c r="AB78" s="43"/>
      <c r="AC78" s="43"/>
      <c r="AD78" s="43"/>
      <c r="AE78" s="43"/>
      <c r="AF78" s="43"/>
    </row>
    <row r="79" spans="1:32" s="33" customFormat="1" ht="23.25">
      <c r="A79" s="46" t="s">
        <v>65</v>
      </c>
      <c r="B79" s="45" t="s">
        <v>66</v>
      </c>
      <c r="C79" s="50"/>
      <c r="D79" s="50"/>
      <c r="E79" s="50"/>
      <c r="F79" s="49"/>
      <c r="G79" s="50"/>
      <c r="H79" s="50"/>
      <c r="I79" s="50"/>
      <c r="J79" s="47"/>
      <c r="K79" s="42">
        <f>K80+K82</f>
        <v>0</v>
      </c>
      <c r="L79" s="42">
        <f>L80+L82</f>
        <v>0</v>
      </c>
      <c r="M79" s="42">
        <f>M80+M82</f>
        <v>0</v>
      </c>
      <c r="N79" s="42">
        <f>N80+N82</f>
        <v>0</v>
      </c>
      <c r="O79" s="42">
        <f>O80+O82</f>
        <v>0</v>
      </c>
      <c r="P79" s="42"/>
      <c r="Q79" s="42">
        <f>Q80+Q82</f>
        <v>0</v>
      </c>
      <c r="R79" s="42"/>
      <c r="S79" s="42"/>
      <c r="T79" s="42">
        <f>T80+T82</f>
        <v>0</v>
      </c>
      <c r="U79" s="42"/>
      <c r="V79" s="42"/>
      <c r="W79" s="42"/>
      <c r="X79" s="133"/>
      <c r="Y79" s="135"/>
      <c r="Z79" s="32"/>
      <c r="AA79" s="32"/>
      <c r="AB79" s="32"/>
      <c r="AC79" s="32"/>
      <c r="AD79" s="32"/>
      <c r="AE79" s="32"/>
      <c r="AF79" s="32"/>
    </row>
    <row r="80" spans="1:32" s="33" customFormat="1" ht="18" customHeight="1">
      <c r="A80" s="46"/>
      <c r="B80" s="45" t="s">
        <v>90</v>
      </c>
      <c r="C80" s="50"/>
      <c r="D80" s="50"/>
      <c r="E80" s="50"/>
      <c r="F80" s="49"/>
      <c r="G80" s="50"/>
      <c r="H80" s="50"/>
      <c r="I80" s="50"/>
      <c r="J80" s="47"/>
      <c r="K80" s="42">
        <f>K81</f>
        <v>0</v>
      </c>
      <c r="L80" s="42">
        <f>L81</f>
        <v>0</v>
      </c>
      <c r="M80" s="42">
        <f>M81</f>
        <v>0</v>
      </c>
      <c r="N80" s="42">
        <f>N81</f>
        <v>0</v>
      </c>
      <c r="O80" s="42">
        <f>O81</f>
        <v>0</v>
      </c>
      <c r="P80" s="42"/>
      <c r="Q80" s="42">
        <f>Q81</f>
        <v>0</v>
      </c>
      <c r="R80" s="42"/>
      <c r="S80" s="42"/>
      <c r="T80" s="42">
        <f>T81</f>
        <v>0</v>
      </c>
      <c r="U80" s="42"/>
      <c r="V80" s="42"/>
      <c r="W80" s="42"/>
      <c r="X80" s="133"/>
      <c r="Y80" s="135"/>
      <c r="Z80" s="32"/>
      <c r="AA80" s="32"/>
      <c r="AB80" s="32"/>
      <c r="AC80" s="32"/>
      <c r="AD80" s="32"/>
      <c r="AE80" s="32"/>
      <c r="AF80" s="32"/>
    </row>
    <row r="81" spans="1:32" s="238" customFormat="1" ht="59.25" customHeight="1" hidden="1">
      <c r="A81" s="213"/>
      <c r="B81" s="245"/>
      <c r="C81" s="230"/>
      <c r="D81" s="230"/>
      <c r="E81" s="230"/>
      <c r="F81" s="233"/>
      <c r="G81" s="230"/>
      <c r="H81" s="230"/>
      <c r="I81" s="230"/>
      <c r="J81" s="231"/>
      <c r="K81" s="234"/>
      <c r="L81" s="234"/>
      <c r="M81" s="234"/>
      <c r="N81" s="246"/>
      <c r="O81" s="234"/>
      <c r="P81" s="235"/>
      <c r="Q81" s="234"/>
      <c r="R81" s="235"/>
      <c r="S81" s="235"/>
      <c r="T81" s="234"/>
      <c r="U81" s="235"/>
      <c r="V81" s="235"/>
      <c r="W81" s="235"/>
      <c r="X81" s="229"/>
      <c r="Y81" s="244"/>
      <c r="Z81" s="237"/>
      <c r="AA81" s="237"/>
      <c r="AB81" s="237"/>
      <c r="AC81" s="237"/>
      <c r="AD81" s="237"/>
      <c r="AE81" s="237"/>
      <c r="AF81" s="237"/>
    </row>
    <row r="82" spans="1:32" s="33" customFormat="1" ht="23.25">
      <c r="A82" s="46"/>
      <c r="B82" s="45" t="s">
        <v>77</v>
      </c>
      <c r="C82" s="50"/>
      <c r="D82" s="50"/>
      <c r="E82" s="50"/>
      <c r="F82" s="49"/>
      <c r="G82" s="50"/>
      <c r="H82" s="50"/>
      <c r="I82" s="50"/>
      <c r="J82" s="47"/>
      <c r="K82" s="42"/>
      <c r="L82" s="42"/>
      <c r="M82" s="42"/>
      <c r="N82" s="42"/>
      <c r="O82" s="42"/>
      <c r="P82" s="42"/>
      <c r="Q82" s="42"/>
      <c r="R82" s="42"/>
      <c r="S82" s="42"/>
      <c r="T82" s="42"/>
      <c r="U82" s="42"/>
      <c r="V82" s="42"/>
      <c r="W82" s="42"/>
      <c r="X82" s="133"/>
      <c r="Y82" s="135"/>
      <c r="Z82" s="32"/>
      <c r="AA82" s="32"/>
      <c r="AB82" s="32"/>
      <c r="AC82" s="32"/>
      <c r="AD82" s="32"/>
      <c r="AE82" s="32"/>
      <c r="AF82" s="32"/>
    </row>
    <row r="83" spans="1:32" s="33" customFormat="1" ht="23.25">
      <c r="A83" s="46" t="s">
        <v>67</v>
      </c>
      <c r="B83" s="45" t="s">
        <v>209</v>
      </c>
      <c r="C83" s="50"/>
      <c r="D83" s="50"/>
      <c r="E83" s="50"/>
      <c r="F83" s="49"/>
      <c r="G83" s="50"/>
      <c r="H83" s="50"/>
      <c r="I83" s="50"/>
      <c r="J83" s="47"/>
      <c r="K83" s="42"/>
      <c r="L83" s="42"/>
      <c r="M83" s="42"/>
      <c r="N83" s="75"/>
      <c r="O83" s="42"/>
      <c r="P83" s="42"/>
      <c r="Q83" s="42"/>
      <c r="R83" s="42"/>
      <c r="S83" s="42"/>
      <c r="T83" s="42"/>
      <c r="U83" s="42"/>
      <c r="V83" s="42"/>
      <c r="W83" s="42"/>
      <c r="X83" s="133"/>
      <c r="Y83" s="135"/>
      <c r="Z83" s="32"/>
      <c r="AA83" s="32"/>
      <c r="AB83" s="32"/>
      <c r="AC83" s="32"/>
      <c r="AD83" s="32"/>
      <c r="AE83" s="32"/>
      <c r="AF83" s="32"/>
    </row>
    <row r="84" spans="1:32" s="33" customFormat="1" ht="0.75" customHeight="1">
      <c r="A84" s="46"/>
      <c r="B84" s="45" t="s">
        <v>90</v>
      </c>
      <c r="C84" s="50"/>
      <c r="D84" s="50"/>
      <c r="E84" s="50"/>
      <c r="F84" s="49"/>
      <c r="G84" s="50"/>
      <c r="H84" s="50"/>
      <c r="I84" s="50"/>
      <c r="J84" s="47"/>
      <c r="K84" s="42"/>
      <c r="L84" s="42"/>
      <c r="M84" s="42"/>
      <c r="N84" s="75"/>
      <c r="O84" s="42"/>
      <c r="P84" s="42"/>
      <c r="Q84" s="42"/>
      <c r="R84" s="42"/>
      <c r="S84" s="42"/>
      <c r="T84" s="42"/>
      <c r="U84" s="42"/>
      <c r="V84" s="42"/>
      <c r="W84" s="42"/>
      <c r="X84" s="133"/>
      <c r="Y84" s="135"/>
      <c r="Z84" s="32"/>
      <c r="AA84" s="32"/>
      <c r="AB84" s="32"/>
      <c r="AC84" s="32"/>
      <c r="AD84" s="32"/>
      <c r="AE84" s="32"/>
      <c r="AF84" s="32"/>
    </row>
    <row r="85" spans="1:32" s="33" customFormat="1" ht="23.25" hidden="1">
      <c r="A85" s="46"/>
      <c r="B85" s="45" t="s">
        <v>77</v>
      </c>
      <c r="C85" s="50"/>
      <c r="D85" s="50"/>
      <c r="E85" s="50"/>
      <c r="F85" s="49"/>
      <c r="G85" s="50"/>
      <c r="H85" s="50"/>
      <c r="I85" s="50"/>
      <c r="J85" s="47"/>
      <c r="K85" s="42"/>
      <c r="L85" s="42"/>
      <c r="M85" s="42"/>
      <c r="N85" s="75"/>
      <c r="O85" s="42"/>
      <c r="P85" s="42"/>
      <c r="Q85" s="42"/>
      <c r="R85" s="42"/>
      <c r="S85" s="42"/>
      <c r="T85" s="42"/>
      <c r="U85" s="42"/>
      <c r="V85" s="42"/>
      <c r="W85" s="42"/>
      <c r="X85" s="133"/>
      <c r="Y85" s="135"/>
      <c r="Z85" s="32"/>
      <c r="AA85" s="32"/>
      <c r="AB85" s="32"/>
      <c r="AC85" s="32"/>
      <c r="AD85" s="32"/>
      <c r="AE85" s="32"/>
      <c r="AF85" s="32"/>
    </row>
    <row r="86" spans="1:32" s="44" customFormat="1" ht="23.25">
      <c r="A86" s="46" t="s">
        <v>69</v>
      </c>
      <c r="B86" s="45" t="s">
        <v>70</v>
      </c>
      <c r="C86" s="39"/>
      <c r="D86" s="36"/>
      <c r="E86" s="40"/>
      <c r="F86" s="38"/>
      <c r="G86" s="36"/>
      <c r="H86" s="39"/>
      <c r="I86" s="70"/>
      <c r="J86" s="40"/>
      <c r="K86" s="42">
        <f>K87+K88</f>
        <v>0</v>
      </c>
      <c r="L86" s="42">
        <f>L87+L88</f>
        <v>0</v>
      </c>
      <c r="M86" s="42">
        <f>M87+M88</f>
        <v>0</v>
      </c>
      <c r="N86" s="42">
        <f>N87+N88</f>
        <v>0</v>
      </c>
      <c r="O86" s="42">
        <f>O87+O88</f>
        <v>0</v>
      </c>
      <c r="P86" s="42"/>
      <c r="Q86" s="42">
        <f>Q87+Q88</f>
        <v>0</v>
      </c>
      <c r="R86" s="42"/>
      <c r="S86" s="42"/>
      <c r="T86" s="42">
        <f>T87+T88</f>
        <v>0</v>
      </c>
      <c r="U86" s="42"/>
      <c r="V86" s="42"/>
      <c r="W86" s="42"/>
      <c r="X86" s="133"/>
      <c r="Y86" s="135"/>
      <c r="Z86" s="43"/>
      <c r="AA86" s="43"/>
      <c r="AB86" s="43"/>
      <c r="AC86" s="43"/>
      <c r="AD86" s="43"/>
      <c r="AE86" s="43"/>
      <c r="AF86" s="43"/>
    </row>
    <row r="87" spans="1:32" s="44" customFormat="1" ht="0.75" customHeight="1">
      <c r="A87" s="34"/>
      <c r="B87" s="45" t="s">
        <v>80</v>
      </c>
      <c r="C87" s="39"/>
      <c r="D87" s="36"/>
      <c r="E87" s="40"/>
      <c r="F87" s="38"/>
      <c r="G87" s="36"/>
      <c r="H87" s="39"/>
      <c r="I87" s="70"/>
      <c r="J87" s="40"/>
      <c r="K87" s="42">
        <v>0</v>
      </c>
      <c r="L87" s="42">
        <v>0</v>
      </c>
      <c r="M87" s="42">
        <v>0</v>
      </c>
      <c r="N87" s="42">
        <v>0</v>
      </c>
      <c r="O87" s="42">
        <v>0</v>
      </c>
      <c r="P87" s="42">
        <v>0</v>
      </c>
      <c r="Q87" s="42">
        <v>0</v>
      </c>
      <c r="R87" s="42">
        <v>0</v>
      </c>
      <c r="S87" s="42">
        <v>0</v>
      </c>
      <c r="T87" s="42">
        <v>0</v>
      </c>
      <c r="U87" s="42">
        <v>0</v>
      </c>
      <c r="V87" s="42">
        <v>0</v>
      </c>
      <c r="W87" s="42"/>
      <c r="X87" s="133"/>
      <c r="Y87" s="135"/>
      <c r="Z87" s="43"/>
      <c r="AA87" s="43"/>
      <c r="AB87" s="43"/>
      <c r="AC87" s="43"/>
      <c r="AD87" s="43"/>
      <c r="AE87" s="43"/>
      <c r="AF87" s="43"/>
    </row>
    <row r="88" spans="1:32" s="79" customFormat="1" ht="23.25" hidden="1">
      <c r="A88" s="76"/>
      <c r="B88" s="45" t="s">
        <v>77</v>
      </c>
      <c r="C88" s="50"/>
      <c r="D88" s="45"/>
      <c r="E88" s="68"/>
      <c r="F88" s="118"/>
      <c r="G88" s="50"/>
      <c r="H88" s="45"/>
      <c r="I88" s="77"/>
      <c r="J88" s="57"/>
      <c r="K88" s="42">
        <v>0</v>
      </c>
      <c r="L88" s="42">
        <v>0</v>
      </c>
      <c r="M88" s="42">
        <v>0</v>
      </c>
      <c r="N88" s="42">
        <v>0</v>
      </c>
      <c r="O88" s="42">
        <v>0</v>
      </c>
      <c r="P88" s="42">
        <v>0</v>
      </c>
      <c r="Q88" s="42">
        <v>0</v>
      </c>
      <c r="R88" s="42">
        <v>0</v>
      </c>
      <c r="S88" s="42">
        <v>0</v>
      </c>
      <c r="T88" s="42">
        <v>0</v>
      </c>
      <c r="U88" s="42">
        <v>0</v>
      </c>
      <c r="V88" s="42">
        <v>0</v>
      </c>
      <c r="W88" s="42"/>
      <c r="X88" s="133"/>
      <c r="Y88" s="135"/>
      <c r="Z88" s="78"/>
      <c r="AA88" s="78"/>
      <c r="AB88" s="78"/>
      <c r="AC88" s="78"/>
      <c r="AD88" s="78"/>
      <c r="AE88" s="78"/>
      <c r="AF88" s="78"/>
    </row>
    <row r="89" spans="1:32" s="79" customFormat="1" ht="23.25" hidden="1">
      <c r="A89" s="224"/>
      <c r="B89" s="154"/>
      <c r="C89" s="225"/>
      <c r="D89" s="154"/>
      <c r="E89" s="226"/>
      <c r="F89" s="227"/>
      <c r="G89" s="225"/>
      <c r="H89" s="154"/>
      <c r="I89" s="204"/>
      <c r="J89" s="228"/>
      <c r="K89" s="124"/>
      <c r="L89" s="124"/>
      <c r="M89" s="124"/>
      <c r="N89" s="124"/>
      <c r="O89" s="124"/>
      <c r="P89" s="124"/>
      <c r="Q89" s="124"/>
      <c r="R89" s="124"/>
      <c r="S89" s="124"/>
      <c r="T89" s="124"/>
      <c r="U89" s="124"/>
      <c r="V89" s="124"/>
      <c r="W89" s="124"/>
      <c r="X89" s="133"/>
      <c r="Y89" s="135"/>
      <c r="Z89" s="78"/>
      <c r="AA89" s="78"/>
      <c r="AB89" s="78"/>
      <c r="AC89" s="78"/>
      <c r="AD89" s="78"/>
      <c r="AE89" s="78"/>
      <c r="AF89" s="78"/>
    </row>
    <row r="90" spans="1:32" s="79" customFormat="1" ht="15.75" customHeight="1">
      <c r="A90" s="81" t="s">
        <v>81</v>
      </c>
      <c r="B90" s="82" t="s">
        <v>21</v>
      </c>
      <c r="C90" s="83"/>
      <c r="D90" s="82"/>
      <c r="E90" s="82"/>
      <c r="F90" s="120"/>
      <c r="G90" s="82"/>
      <c r="H90" s="82"/>
      <c r="I90" s="82"/>
      <c r="J90" s="82"/>
      <c r="K90" s="84"/>
      <c r="L90" s="84"/>
      <c r="M90" s="84"/>
      <c r="N90" s="84"/>
      <c r="O90" s="84"/>
      <c r="P90" s="84"/>
      <c r="Q90" s="84"/>
      <c r="R90" s="84"/>
      <c r="S90" s="84"/>
      <c r="T90" s="84"/>
      <c r="U90" s="84"/>
      <c r="V90" s="84"/>
      <c r="W90" s="84"/>
      <c r="X90" s="133"/>
      <c r="Y90" s="135"/>
      <c r="Z90" s="78"/>
      <c r="AA90" s="78"/>
      <c r="AB90" s="78"/>
      <c r="AC90" s="78"/>
      <c r="AD90" s="78"/>
      <c r="AE90" s="78"/>
      <c r="AF90" s="78"/>
    </row>
    <row r="91" spans="1:32" s="79" customFormat="1" ht="15.75" customHeight="1">
      <c r="A91" s="86" t="s">
        <v>82</v>
      </c>
      <c r="B91" s="87" t="s">
        <v>46</v>
      </c>
      <c r="C91" s="88"/>
      <c r="D91" s="87"/>
      <c r="E91" s="87"/>
      <c r="F91" s="121"/>
      <c r="G91" s="87"/>
      <c r="H91" s="87"/>
      <c r="I91" s="87"/>
      <c r="J91" s="87"/>
      <c r="K91" s="89"/>
      <c r="L91" s="89"/>
      <c r="M91" s="89"/>
      <c r="N91" s="89"/>
      <c r="O91" s="89"/>
      <c r="P91" s="89"/>
      <c r="Q91" s="89"/>
      <c r="R91" s="89"/>
      <c r="S91" s="89"/>
      <c r="T91" s="89"/>
      <c r="U91" s="89"/>
      <c r="V91" s="89"/>
      <c r="W91" s="89"/>
      <c r="X91" s="133"/>
      <c r="Y91" s="135"/>
      <c r="Z91" s="78"/>
      <c r="AA91" s="78"/>
      <c r="AB91" s="78"/>
      <c r="AC91" s="78"/>
      <c r="AD91" s="78"/>
      <c r="AE91" s="78"/>
      <c r="AF91" s="78"/>
    </row>
    <row r="92" spans="1:23" ht="15.75">
      <c r="A92" s="97"/>
      <c r="B92" s="98"/>
      <c r="C92" s="99"/>
      <c r="D92" s="98"/>
      <c r="E92" s="98"/>
      <c r="F92" s="122"/>
      <c r="G92" s="98"/>
      <c r="H92" s="98"/>
      <c r="I92" s="98"/>
      <c r="J92" s="98"/>
      <c r="K92" s="100"/>
      <c r="L92" s="100"/>
      <c r="M92" s="100"/>
      <c r="N92" s="100"/>
      <c r="O92" s="100"/>
      <c r="P92" s="100"/>
      <c r="Q92" s="100"/>
      <c r="R92" s="100"/>
      <c r="S92" s="100"/>
      <c r="T92" s="100"/>
      <c r="U92" s="100"/>
      <c r="V92" s="100"/>
      <c r="W92" s="100"/>
    </row>
    <row r="93" spans="1:23" ht="15.75">
      <c r="A93" s="97"/>
      <c r="B93" s="98"/>
      <c r="C93" s="99"/>
      <c r="D93" s="98"/>
      <c r="E93" s="98"/>
      <c r="F93" s="122"/>
      <c r="G93" s="98"/>
      <c r="H93" s="98"/>
      <c r="I93" s="98"/>
      <c r="J93" s="98"/>
      <c r="K93" s="100"/>
      <c r="L93" s="100"/>
      <c r="M93" s="100"/>
      <c r="N93" s="100"/>
      <c r="O93" s="100"/>
      <c r="P93" s="100"/>
      <c r="Q93" s="100"/>
      <c r="R93" s="100"/>
      <c r="S93" s="100"/>
      <c r="T93" s="100"/>
      <c r="U93" s="100"/>
      <c r="V93" s="100"/>
      <c r="W93" s="100"/>
    </row>
    <row r="94" spans="1:23" ht="15.75">
      <c r="A94" s="97"/>
      <c r="B94" s="98"/>
      <c r="C94" s="99"/>
      <c r="D94" s="98"/>
      <c r="E94" s="98"/>
      <c r="F94" s="122"/>
      <c r="G94" s="98"/>
      <c r="H94" s="98"/>
      <c r="I94" s="98"/>
      <c r="J94" s="98"/>
      <c r="K94" s="100"/>
      <c r="L94" s="100"/>
      <c r="M94" s="100"/>
      <c r="N94" s="100"/>
      <c r="O94" s="100"/>
      <c r="P94" s="100"/>
      <c r="Q94" s="100"/>
      <c r="R94" s="100"/>
      <c r="S94" s="100"/>
      <c r="T94" s="100"/>
      <c r="U94" s="100"/>
      <c r="V94" s="100"/>
      <c r="W94" s="100"/>
    </row>
    <row r="95" spans="1:23" ht="15.75">
      <c r="A95" s="97"/>
      <c r="B95" s="98"/>
      <c r="C95" s="99"/>
      <c r="D95" s="98"/>
      <c r="E95" s="98"/>
      <c r="F95" s="122"/>
      <c r="G95" s="98"/>
      <c r="H95" s="98"/>
      <c r="I95" s="98"/>
      <c r="J95" s="98"/>
      <c r="K95" s="100"/>
      <c r="L95" s="100"/>
      <c r="M95" s="100"/>
      <c r="N95" s="100"/>
      <c r="O95" s="100"/>
      <c r="P95" s="100"/>
      <c r="Q95" s="100"/>
      <c r="R95" s="100"/>
      <c r="S95" s="100"/>
      <c r="T95" s="100"/>
      <c r="U95" s="100"/>
      <c r="V95" s="100"/>
      <c r="W95" s="100"/>
    </row>
    <row r="96" spans="1:23" ht="15.75">
      <c r="A96" s="97"/>
      <c r="B96" s="98"/>
      <c r="C96" s="99"/>
      <c r="D96" s="98"/>
      <c r="E96" s="98"/>
      <c r="F96" s="122"/>
      <c r="G96" s="98"/>
      <c r="H96" s="98"/>
      <c r="I96" s="98"/>
      <c r="J96" s="98"/>
      <c r="K96" s="100"/>
      <c r="L96" s="100"/>
      <c r="M96" s="100"/>
      <c r="N96" s="100"/>
      <c r="O96" s="100"/>
      <c r="P96" s="100"/>
      <c r="Q96" s="100"/>
      <c r="R96" s="100"/>
      <c r="S96" s="100"/>
      <c r="T96" s="100"/>
      <c r="U96" s="100"/>
      <c r="V96" s="100"/>
      <c r="W96" s="100"/>
    </row>
    <row r="97" spans="1:32" s="105" customFormat="1" ht="15.75">
      <c r="A97" s="97"/>
      <c r="B97" s="98"/>
      <c r="C97" s="99"/>
      <c r="D97" s="98"/>
      <c r="E97" s="98"/>
      <c r="F97" s="122"/>
      <c r="G97" s="98"/>
      <c r="H97" s="98"/>
      <c r="I97" s="98"/>
      <c r="J97" s="98"/>
      <c r="K97" s="100"/>
      <c r="L97" s="100"/>
      <c r="M97" s="100"/>
      <c r="N97" s="100"/>
      <c r="O97" s="100"/>
      <c r="P97" s="100"/>
      <c r="Q97" s="100"/>
      <c r="R97" s="100"/>
      <c r="S97" s="100"/>
      <c r="T97" s="100"/>
      <c r="U97" s="100"/>
      <c r="V97" s="100"/>
      <c r="W97" s="100"/>
      <c r="X97" s="132"/>
      <c r="Y97" s="102"/>
      <c r="Z97" s="102"/>
      <c r="AA97" s="102"/>
      <c r="AB97" s="102"/>
      <c r="AC97" s="102"/>
      <c r="AD97" s="102"/>
      <c r="AE97" s="102"/>
      <c r="AF97" s="102"/>
    </row>
    <row r="98" spans="1:32" s="105" customFormat="1" ht="15.75">
      <c r="A98" s="97"/>
      <c r="B98" s="98"/>
      <c r="C98" s="99"/>
      <c r="D98" s="98"/>
      <c r="E98" s="98"/>
      <c r="F98" s="122"/>
      <c r="G98" s="98"/>
      <c r="H98" s="98"/>
      <c r="I98" s="98"/>
      <c r="J98" s="98"/>
      <c r="K98" s="100"/>
      <c r="L98" s="100"/>
      <c r="M98" s="100"/>
      <c r="N98" s="100"/>
      <c r="O98" s="100"/>
      <c r="P98" s="100"/>
      <c r="Q98" s="100"/>
      <c r="R98" s="100"/>
      <c r="S98" s="100"/>
      <c r="T98" s="100"/>
      <c r="U98" s="100"/>
      <c r="V98" s="100"/>
      <c r="W98" s="100"/>
      <c r="X98" s="132"/>
      <c r="Y98" s="102"/>
      <c r="Z98" s="102"/>
      <c r="AA98" s="102"/>
      <c r="AB98" s="102"/>
      <c r="AC98" s="102"/>
      <c r="AD98" s="102"/>
      <c r="AE98" s="102"/>
      <c r="AF98" s="102"/>
    </row>
    <row r="99" spans="1:32" s="105" customFormat="1" ht="15.75">
      <c r="A99" s="97"/>
      <c r="B99" s="98"/>
      <c r="C99" s="99"/>
      <c r="D99" s="98"/>
      <c r="E99" s="98"/>
      <c r="F99" s="122"/>
      <c r="G99" s="98"/>
      <c r="H99" s="98"/>
      <c r="I99" s="98"/>
      <c r="J99" s="98"/>
      <c r="K99" s="100"/>
      <c r="L99" s="100"/>
      <c r="M99" s="100"/>
      <c r="N99" s="100"/>
      <c r="O99" s="100"/>
      <c r="P99" s="100"/>
      <c r="Q99" s="100"/>
      <c r="R99" s="100"/>
      <c r="S99" s="100"/>
      <c r="T99" s="100"/>
      <c r="U99" s="100"/>
      <c r="V99" s="100"/>
      <c r="W99" s="100"/>
      <c r="X99" s="132"/>
      <c r="Y99" s="102"/>
      <c r="Z99" s="102"/>
      <c r="AA99" s="102"/>
      <c r="AB99" s="102"/>
      <c r="AC99" s="102"/>
      <c r="AD99" s="102"/>
      <c r="AE99" s="102"/>
      <c r="AF99" s="102"/>
    </row>
    <row r="100" spans="1:32" s="105" customFormat="1" ht="15.75">
      <c r="A100" s="97"/>
      <c r="B100" s="98"/>
      <c r="C100" s="99"/>
      <c r="D100" s="98"/>
      <c r="E100" s="98"/>
      <c r="F100" s="122"/>
      <c r="G100" s="98"/>
      <c r="H100" s="98"/>
      <c r="I100" s="98"/>
      <c r="J100" s="98"/>
      <c r="K100" s="100"/>
      <c r="L100" s="100"/>
      <c r="M100" s="100"/>
      <c r="N100" s="100"/>
      <c r="O100" s="100"/>
      <c r="P100" s="100"/>
      <c r="Q100" s="100"/>
      <c r="R100" s="100"/>
      <c r="S100" s="100"/>
      <c r="T100" s="100"/>
      <c r="U100" s="100"/>
      <c r="V100" s="100"/>
      <c r="W100" s="100"/>
      <c r="X100" s="132"/>
      <c r="Y100" s="102"/>
      <c r="Z100" s="102"/>
      <c r="AA100" s="102"/>
      <c r="AB100" s="102"/>
      <c r="AC100" s="102"/>
      <c r="AD100" s="102"/>
      <c r="AE100" s="102"/>
      <c r="AF100" s="102"/>
    </row>
    <row r="101" spans="1:23" ht="15.75">
      <c r="A101" s="97"/>
      <c r="B101" s="98"/>
      <c r="C101" s="99"/>
      <c r="D101" s="98"/>
      <c r="E101" s="98"/>
      <c r="F101" s="122"/>
      <c r="G101" s="98"/>
      <c r="H101" s="98"/>
      <c r="I101" s="98"/>
      <c r="J101" s="98"/>
      <c r="K101" s="100"/>
      <c r="L101" s="100"/>
      <c r="M101" s="100"/>
      <c r="N101" s="100"/>
      <c r="O101" s="100"/>
      <c r="P101" s="100"/>
      <c r="Q101" s="100"/>
      <c r="R101" s="100"/>
      <c r="S101" s="100"/>
      <c r="T101" s="100"/>
      <c r="U101" s="100"/>
      <c r="V101" s="100"/>
      <c r="W101" s="100"/>
    </row>
    <row r="102" spans="1:23" ht="15.75">
      <c r="A102" s="97"/>
      <c r="B102" s="98"/>
      <c r="C102" s="99"/>
      <c r="D102" s="98"/>
      <c r="E102" s="98"/>
      <c r="F102" s="122"/>
      <c r="G102" s="98"/>
      <c r="H102" s="98"/>
      <c r="I102" s="98"/>
      <c r="J102" s="98"/>
      <c r="K102" s="100"/>
      <c r="L102" s="100"/>
      <c r="M102" s="100"/>
      <c r="N102" s="100"/>
      <c r="O102" s="100"/>
      <c r="P102" s="100"/>
      <c r="Q102" s="100"/>
      <c r="R102" s="100"/>
      <c r="S102" s="100"/>
      <c r="T102" s="100"/>
      <c r="U102" s="100"/>
      <c r="V102" s="100"/>
      <c r="W102" s="100"/>
    </row>
    <row r="103" spans="1:23" ht="15.75">
      <c r="A103" s="97"/>
      <c r="B103" s="98"/>
      <c r="C103" s="99"/>
      <c r="D103" s="98"/>
      <c r="E103" s="98"/>
      <c r="F103" s="122"/>
      <c r="G103" s="98"/>
      <c r="H103" s="98"/>
      <c r="I103" s="98"/>
      <c r="J103" s="98"/>
      <c r="K103" s="100"/>
      <c r="L103" s="100"/>
      <c r="M103" s="100"/>
      <c r="N103" s="100"/>
      <c r="O103" s="100"/>
      <c r="P103" s="100"/>
      <c r="Q103" s="100"/>
      <c r="R103" s="100"/>
      <c r="S103" s="100"/>
      <c r="T103" s="100"/>
      <c r="U103" s="100"/>
      <c r="V103" s="100"/>
      <c r="W103" s="100"/>
    </row>
  </sheetData>
  <sheetProtection/>
  <mergeCells count="36">
    <mergeCell ref="A1:C1"/>
    <mergeCell ref="E1:W1"/>
    <mergeCell ref="A2:C2"/>
    <mergeCell ref="E2:W2"/>
    <mergeCell ref="A3:C3"/>
    <mergeCell ref="E3:W3"/>
    <mergeCell ref="U14:V14"/>
    <mergeCell ref="O12:P13"/>
    <mergeCell ref="Q12:S13"/>
    <mergeCell ref="T12:V13"/>
    <mergeCell ref="W12:W15"/>
    <mergeCell ref="J13:J15"/>
    <mergeCell ref="K13:L14"/>
    <mergeCell ref="O14:O15"/>
    <mergeCell ref="Q14:Q15"/>
    <mergeCell ref="R14:S14"/>
    <mergeCell ref="T14:T15"/>
    <mergeCell ref="G12:G15"/>
    <mergeCell ref="H12:H15"/>
    <mergeCell ref="I12:I15"/>
    <mergeCell ref="J12:L12"/>
    <mergeCell ref="M12:M15"/>
    <mergeCell ref="N12:N15"/>
    <mergeCell ref="A12:A15"/>
    <mergeCell ref="B12:B15"/>
    <mergeCell ref="C12:C15"/>
    <mergeCell ref="D12:D15"/>
    <mergeCell ref="E12:E15"/>
    <mergeCell ref="F12:F15"/>
    <mergeCell ref="A5:W5"/>
    <mergeCell ref="A6:W6"/>
    <mergeCell ref="A7:S7"/>
    <mergeCell ref="A8:S8"/>
    <mergeCell ref="O11:W11"/>
    <mergeCell ref="B9:V9"/>
    <mergeCell ref="B10:W10"/>
  </mergeCells>
  <printOptions/>
  <pageMargins left="0.3937007874015748" right="0" top="0.5511811023622047" bottom="0.4724409448818898" header="0.31496062992125984" footer="0.1968503937007874"/>
  <pageSetup horizontalDpi="600" verticalDpi="600" orientation="landscape" paperSize="9" scale="65"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sheetPr>
    <tabColor indexed="10"/>
  </sheetPr>
  <dimension ref="A1:AI102"/>
  <sheetViews>
    <sheetView zoomScale="70" zoomScaleNormal="70" zoomScalePageLayoutView="0" workbookViewId="0" topLeftCell="A1">
      <selection activeCell="A1" sqref="A1:W4"/>
    </sheetView>
  </sheetViews>
  <sheetFormatPr defaultColWidth="9.140625" defaultRowHeight="15"/>
  <cols>
    <col min="1" max="1" width="4.57421875" style="107" customWidth="1"/>
    <col min="2" max="2" width="29.140625" style="103" customWidth="1"/>
    <col min="3" max="3" width="8.28125" style="107" customWidth="1"/>
    <col min="4" max="4" width="7.57421875" style="107" customWidth="1"/>
    <col min="5" max="5" width="9.57421875" style="107" customWidth="1"/>
    <col min="6" max="6" width="10.421875" style="108" customWidth="1"/>
    <col min="7" max="7" width="7.421875" style="107" customWidth="1"/>
    <col min="8" max="8" width="8.57421875" style="103" customWidth="1"/>
    <col min="9" max="9" width="7.140625" style="107" customWidth="1"/>
    <col min="10" max="10" width="14.28125" style="107" customWidth="1"/>
    <col min="11" max="11" width="11.57421875" style="109" customWidth="1"/>
    <col min="12" max="12" width="11.421875" style="109" customWidth="1"/>
    <col min="13" max="13" width="11.8515625" style="109" customWidth="1"/>
    <col min="14" max="14" width="11.140625" style="109" customWidth="1"/>
    <col min="15" max="15" width="10.28125" style="109" hidden="1" customWidth="1"/>
    <col min="16" max="16" width="0" style="109" hidden="1" customWidth="1"/>
    <col min="17" max="17" width="10.421875" style="109" customWidth="1"/>
    <col min="18" max="19" width="8.57421875" style="109" customWidth="1"/>
    <col min="20" max="20" width="11.421875" style="109" customWidth="1"/>
    <col min="21" max="22" width="8.57421875" style="109" customWidth="1"/>
    <col min="23" max="23" width="11.140625" style="109" customWidth="1"/>
    <col min="24" max="24" width="9.140625" style="131" customWidth="1"/>
    <col min="25" max="25" width="12.00390625" style="103" bestFit="1" customWidth="1"/>
    <col min="26" max="16384" width="9.140625" style="103" customWidth="1"/>
  </cols>
  <sheetData>
    <row r="1" spans="1:23" ht="18.75">
      <c r="A1" s="584" t="s">
        <v>316</v>
      </c>
      <c r="B1" s="584"/>
      <c r="C1" s="584"/>
      <c r="D1" s="585"/>
      <c r="E1" s="586" t="s">
        <v>317</v>
      </c>
      <c r="F1" s="586"/>
      <c r="G1" s="586"/>
      <c r="H1" s="586"/>
      <c r="I1" s="586"/>
      <c r="J1" s="586"/>
      <c r="K1" s="586"/>
      <c r="L1" s="586"/>
      <c r="M1" s="586"/>
      <c r="N1" s="586"/>
      <c r="O1" s="586"/>
      <c r="P1" s="586"/>
      <c r="Q1" s="586"/>
      <c r="R1" s="586"/>
      <c r="S1" s="586"/>
      <c r="T1" s="586"/>
      <c r="U1" s="586"/>
      <c r="V1" s="586"/>
      <c r="W1" s="586"/>
    </row>
    <row r="2" spans="1:23" ht="18.75">
      <c r="A2" s="587" t="s">
        <v>318</v>
      </c>
      <c r="B2" s="587"/>
      <c r="C2" s="587"/>
      <c r="D2" s="588"/>
      <c r="E2" s="586" t="s">
        <v>319</v>
      </c>
      <c r="F2" s="586"/>
      <c r="G2" s="586"/>
      <c r="H2" s="586"/>
      <c r="I2" s="586"/>
      <c r="J2" s="586"/>
      <c r="K2" s="586"/>
      <c r="L2" s="586"/>
      <c r="M2" s="586"/>
      <c r="N2" s="586"/>
      <c r="O2" s="586"/>
      <c r="P2" s="586"/>
      <c r="Q2" s="586"/>
      <c r="R2" s="586"/>
      <c r="S2" s="586"/>
      <c r="T2" s="586"/>
      <c r="U2" s="586"/>
      <c r="V2" s="586"/>
      <c r="W2" s="586"/>
    </row>
    <row r="3" spans="1:23" ht="18.75">
      <c r="A3" s="589" t="s">
        <v>320</v>
      </c>
      <c r="B3" s="589"/>
      <c r="C3" s="589"/>
      <c r="D3" s="590"/>
      <c r="E3" s="591" t="s">
        <v>321</v>
      </c>
      <c r="F3" s="591"/>
      <c r="G3" s="591"/>
      <c r="H3" s="591"/>
      <c r="I3" s="591"/>
      <c r="J3" s="591"/>
      <c r="K3" s="591"/>
      <c r="L3" s="591"/>
      <c r="M3" s="591"/>
      <c r="N3" s="591"/>
      <c r="O3" s="591"/>
      <c r="P3" s="591"/>
      <c r="Q3" s="591"/>
      <c r="R3" s="591"/>
      <c r="S3" s="591"/>
      <c r="T3" s="591"/>
      <c r="U3" s="591"/>
      <c r="V3" s="591"/>
      <c r="W3" s="591"/>
    </row>
    <row r="4" ht="15.75">
      <c r="A4" s="106"/>
    </row>
    <row r="5" spans="1:24" s="7" customFormat="1" ht="16.5" customHeight="1">
      <c r="A5" s="573" t="s">
        <v>272</v>
      </c>
      <c r="B5" s="573"/>
      <c r="C5" s="573"/>
      <c r="D5" s="573"/>
      <c r="E5" s="573"/>
      <c r="F5" s="573"/>
      <c r="G5" s="573"/>
      <c r="H5" s="573"/>
      <c r="I5" s="573"/>
      <c r="J5" s="573"/>
      <c r="K5" s="573"/>
      <c r="L5" s="573"/>
      <c r="M5" s="573"/>
      <c r="N5" s="573"/>
      <c r="O5" s="573"/>
      <c r="P5" s="573"/>
      <c r="Q5" s="573"/>
      <c r="R5" s="573"/>
      <c r="S5" s="573"/>
      <c r="T5" s="573"/>
      <c r="U5" s="573"/>
      <c r="V5" s="573"/>
      <c r="W5" s="573"/>
      <c r="X5" s="125"/>
    </row>
    <row r="6" spans="1:24" s="7" customFormat="1" ht="21.75" customHeight="1">
      <c r="A6" s="573" t="s">
        <v>100</v>
      </c>
      <c r="B6" s="573"/>
      <c r="C6" s="573"/>
      <c r="D6" s="573"/>
      <c r="E6" s="573"/>
      <c r="F6" s="573"/>
      <c r="G6" s="573"/>
      <c r="H6" s="573"/>
      <c r="I6" s="573"/>
      <c r="J6" s="573"/>
      <c r="K6" s="573"/>
      <c r="L6" s="573"/>
      <c r="M6" s="573"/>
      <c r="N6" s="573"/>
      <c r="O6" s="573"/>
      <c r="P6" s="573"/>
      <c r="Q6" s="573"/>
      <c r="R6" s="573"/>
      <c r="S6" s="573"/>
      <c r="T6" s="573"/>
      <c r="U6" s="573"/>
      <c r="V6" s="573"/>
      <c r="W6" s="573"/>
      <c r="X6" s="125"/>
    </row>
    <row r="7" spans="1:24" s="7" customFormat="1" ht="21.75" customHeight="1" hidden="1">
      <c r="A7" s="544" t="s">
        <v>302</v>
      </c>
      <c r="B7" s="544"/>
      <c r="C7" s="544"/>
      <c r="D7" s="544"/>
      <c r="E7" s="544"/>
      <c r="F7" s="544"/>
      <c r="G7" s="544"/>
      <c r="H7" s="544"/>
      <c r="I7" s="544"/>
      <c r="J7" s="544"/>
      <c r="K7" s="544"/>
      <c r="L7" s="544"/>
      <c r="M7" s="544"/>
      <c r="N7" s="544"/>
      <c r="O7" s="544"/>
      <c r="P7" s="544"/>
      <c r="Q7" s="544"/>
      <c r="R7" s="544"/>
      <c r="S7" s="544"/>
      <c r="T7" s="313"/>
      <c r="U7" s="313"/>
      <c r="V7" s="313"/>
      <c r="W7" s="9" t="s">
        <v>106</v>
      </c>
      <c r="X7" s="125"/>
    </row>
    <row r="8" spans="1:24" s="7" customFormat="1" ht="19.5" customHeight="1" hidden="1">
      <c r="A8" s="313"/>
      <c r="B8" s="544" t="s">
        <v>264</v>
      </c>
      <c r="C8" s="544"/>
      <c r="D8" s="544"/>
      <c r="E8" s="544"/>
      <c r="F8" s="544"/>
      <c r="G8" s="544"/>
      <c r="H8" s="544"/>
      <c r="I8" s="544"/>
      <c r="J8" s="544"/>
      <c r="K8" s="544"/>
      <c r="L8" s="544"/>
      <c r="M8" s="544"/>
      <c r="N8" s="544"/>
      <c r="O8" s="544"/>
      <c r="P8" s="544"/>
      <c r="Q8" s="544"/>
      <c r="R8" s="544"/>
      <c r="S8" s="544"/>
      <c r="T8" s="313"/>
      <c r="U8" s="313"/>
      <c r="V8" s="313"/>
      <c r="W8" s="9" t="s">
        <v>106</v>
      </c>
      <c r="X8" s="125"/>
    </row>
    <row r="9" spans="1:24" s="7" customFormat="1" ht="19.5" customHeight="1">
      <c r="A9" s="313"/>
      <c r="B9" s="544" t="s">
        <v>332</v>
      </c>
      <c r="C9" s="544"/>
      <c r="D9" s="544"/>
      <c r="E9" s="544"/>
      <c r="F9" s="544"/>
      <c r="G9" s="544"/>
      <c r="H9" s="544"/>
      <c r="I9" s="544"/>
      <c r="J9" s="544"/>
      <c r="K9" s="544"/>
      <c r="L9" s="544"/>
      <c r="M9" s="544"/>
      <c r="N9" s="544"/>
      <c r="O9" s="544"/>
      <c r="P9" s="544"/>
      <c r="Q9" s="544"/>
      <c r="R9" s="544"/>
      <c r="S9" s="544"/>
      <c r="T9" s="544"/>
      <c r="U9" s="544"/>
      <c r="V9" s="544"/>
      <c r="W9" s="9" t="s">
        <v>106</v>
      </c>
      <c r="X9" s="125"/>
    </row>
    <row r="10" spans="1:24" s="7" customFormat="1" ht="15.75">
      <c r="A10" s="593" t="s">
        <v>331</v>
      </c>
      <c r="B10" s="544"/>
      <c r="C10" s="544"/>
      <c r="D10" s="544"/>
      <c r="E10" s="544"/>
      <c r="F10" s="544"/>
      <c r="G10" s="544"/>
      <c r="H10" s="544"/>
      <c r="I10" s="544"/>
      <c r="J10" s="544"/>
      <c r="K10" s="544"/>
      <c r="L10" s="544"/>
      <c r="M10" s="544"/>
      <c r="N10" s="544"/>
      <c r="O10" s="544"/>
      <c r="P10" s="544"/>
      <c r="Q10" s="544"/>
      <c r="R10" s="544"/>
      <c r="S10" s="544"/>
      <c r="T10" s="544"/>
      <c r="U10" s="544"/>
      <c r="V10" s="544"/>
      <c r="W10" s="544"/>
      <c r="X10" s="125"/>
    </row>
    <row r="11" spans="1:24" s="7" customFormat="1" ht="21" customHeight="1">
      <c r="A11" s="11"/>
      <c r="B11" s="11"/>
      <c r="C11" s="12"/>
      <c r="D11" s="11"/>
      <c r="E11" s="11"/>
      <c r="F11" s="117"/>
      <c r="G11" s="11"/>
      <c r="H11" s="11"/>
      <c r="I11" s="11"/>
      <c r="J11" s="11"/>
      <c r="K11" s="13"/>
      <c r="L11" s="13"/>
      <c r="N11" s="13"/>
      <c r="O11" s="574" t="s">
        <v>257</v>
      </c>
      <c r="P11" s="574"/>
      <c r="Q11" s="574"/>
      <c r="R11" s="574"/>
      <c r="S11" s="574"/>
      <c r="T11" s="574"/>
      <c r="U11" s="574"/>
      <c r="V11" s="574"/>
      <c r="W11" s="574"/>
      <c r="X11" s="125"/>
    </row>
    <row r="12" spans="1:32" s="15" customFormat="1" ht="21.75" customHeight="1">
      <c r="A12" s="560" t="s">
        <v>24</v>
      </c>
      <c r="B12" s="560" t="s">
        <v>25</v>
      </c>
      <c r="C12" s="560" t="s">
        <v>26</v>
      </c>
      <c r="D12" s="560" t="s">
        <v>27</v>
      </c>
      <c r="E12" s="560" t="s">
        <v>28</v>
      </c>
      <c r="F12" s="563" t="s">
        <v>29</v>
      </c>
      <c r="G12" s="560" t="s">
        <v>30</v>
      </c>
      <c r="H12" s="560" t="s">
        <v>31</v>
      </c>
      <c r="I12" s="560" t="s">
        <v>32</v>
      </c>
      <c r="J12" s="537" t="s">
        <v>33</v>
      </c>
      <c r="K12" s="537"/>
      <c r="L12" s="537"/>
      <c r="M12" s="534" t="s">
        <v>34</v>
      </c>
      <c r="N12" s="534" t="s">
        <v>204</v>
      </c>
      <c r="O12" s="546" t="s">
        <v>153</v>
      </c>
      <c r="P12" s="547"/>
      <c r="Q12" s="537" t="s">
        <v>276</v>
      </c>
      <c r="R12" s="537"/>
      <c r="S12" s="537"/>
      <c r="T12" s="537" t="s">
        <v>277</v>
      </c>
      <c r="U12" s="537"/>
      <c r="V12" s="537"/>
      <c r="W12" s="560" t="s">
        <v>35</v>
      </c>
      <c r="X12" s="126"/>
      <c r="Y12" s="571"/>
      <c r="Z12" s="571"/>
      <c r="AA12" s="571"/>
      <c r="AB12" s="571"/>
      <c r="AC12" s="571"/>
      <c r="AD12" s="571"/>
      <c r="AE12" s="571"/>
      <c r="AF12" s="571"/>
    </row>
    <row r="13" spans="1:32" s="15" customFormat="1" ht="18.75" customHeight="1">
      <c r="A13" s="561"/>
      <c r="B13" s="561"/>
      <c r="C13" s="561"/>
      <c r="D13" s="561"/>
      <c r="E13" s="561"/>
      <c r="F13" s="564"/>
      <c r="G13" s="561"/>
      <c r="H13" s="561"/>
      <c r="I13" s="561"/>
      <c r="J13" s="541" t="s">
        <v>36</v>
      </c>
      <c r="K13" s="537" t="s">
        <v>37</v>
      </c>
      <c r="L13" s="537"/>
      <c r="M13" s="550"/>
      <c r="N13" s="550"/>
      <c r="O13" s="548"/>
      <c r="P13" s="549"/>
      <c r="Q13" s="537"/>
      <c r="R13" s="537"/>
      <c r="S13" s="537"/>
      <c r="T13" s="537"/>
      <c r="U13" s="537"/>
      <c r="V13" s="537"/>
      <c r="W13" s="561"/>
      <c r="X13" s="126"/>
      <c r="Y13" s="572"/>
      <c r="Z13" s="572"/>
      <c r="AA13" s="572"/>
      <c r="AB13" s="572"/>
      <c r="AC13" s="572"/>
      <c r="AD13" s="572"/>
      <c r="AE13" s="572"/>
      <c r="AF13" s="572"/>
    </row>
    <row r="14" spans="1:24" s="15" customFormat="1" ht="30" customHeight="1">
      <c r="A14" s="561"/>
      <c r="B14" s="561"/>
      <c r="C14" s="561"/>
      <c r="D14" s="561"/>
      <c r="E14" s="561"/>
      <c r="F14" s="564"/>
      <c r="G14" s="561"/>
      <c r="H14" s="561"/>
      <c r="I14" s="561"/>
      <c r="J14" s="542"/>
      <c r="K14" s="537"/>
      <c r="L14" s="537"/>
      <c r="M14" s="550"/>
      <c r="N14" s="550"/>
      <c r="O14" s="533" t="s">
        <v>3</v>
      </c>
      <c r="P14" s="307" t="s">
        <v>38</v>
      </c>
      <c r="Q14" s="534" t="s">
        <v>234</v>
      </c>
      <c r="R14" s="569" t="s">
        <v>38</v>
      </c>
      <c r="S14" s="570"/>
      <c r="T14" s="534" t="s">
        <v>234</v>
      </c>
      <c r="U14" s="569" t="s">
        <v>38</v>
      </c>
      <c r="V14" s="570"/>
      <c r="W14" s="561"/>
      <c r="X14" s="126"/>
    </row>
    <row r="15" spans="1:25" s="15" customFormat="1" ht="63">
      <c r="A15" s="562"/>
      <c r="B15" s="562"/>
      <c r="C15" s="562"/>
      <c r="D15" s="562"/>
      <c r="E15" s="562"/>
      <c r="F15" s="564"/>
      <c r="G15" s="562"/>
      <c r="H15" s="562"/>
      <c r="I15" s="562"/>
      <c r="J15" s="543"/>
      <c r="K15" s="309" t="s">
        <v>3</v>
      </c>
      <c r="L15" s="309" t="s">
        <v>39</v>
      </c>
      <c r="M15" s="550"/>
      <c r="N15" s="550"/>
      <c r="O15" s="534"/>
      <c r="P15" s="17" t="s">
        <v>40</v>
      </c>
      <c r="Q15" s="568"/>
      <c r="R15" s="17" t="s">
        <v>40</v>
      </c>
      <c r="S15" s="17" t="s">
        <v>41</v>
      </c>
      <c r="T15" s="568"/>
      <c r="U15" s="17" t="s">
        <v>40</v>
      </c>
      <c r="V15" s="17" t="s">
        <v>41</v>
      </c>
      <c r="W15" s="562"/>
      <c r="X15" s="126"/>
      <c r="Y15" s="144"/>
    </row>
    <row r="16" spans="1:24" s="21" customFormat="1" ht="21.75" customHeight="1">
      <c r="A16" s="19">
        <v>1</v>
      </c>
      <c r="B16" s="19">
        <v>2</v>
      </c>
      <c r="C16" s="19">
        <v>3</v>
      </c>
      <c r="D16" s="19">
        <v>4</v>
      </c>
      <c r="E16" s="19">
        <v>5</v>
      </c>
      <c r="F16" s="19">
        <v>6</v>
      </c>
      <c r="G16" s="19">
        <v>7</v>
      </c>
      <c r="H16" s="19">
        <v>8</v>
      </c>
      <c r="I16" s="19">
        <v>9</v>
      </c>
      <c r="J16" s="19">
        <v>10</v>
      </c>
      <c r="K16" s="19">
        <v>11</v>
      </c>
      <c r="L16" s="19">
        <v>12</v>
      </c>
      <c r="M16" s="19">
        <v>13</v>
      </c>
      <c r="N16" s="19">
        <v>14</v>
      </c>
      <c r="O16" s="19">
        <v>15</v>
      </c>
      <c r="P16" s="19">
        <v>16</v>
      </c>
      <c r="Q16" s="19">
        <v>17</v>
      </c>
      <c r="R16" s="19">
        <v>18</v>
      </c>
      <c r="S16" s="19">
        <v>19</v>
      </c>
      <c r="T16" s="19">
        <v>17</v>
      </c>
      <c r="U16" s="19">
        <v>18</v>
      </c>
      <c r="V16" s="19">
        <v>19</v>
      </c>
      <c r="W16" s="19">
        <v>20</v>
      </c>
      <c r="X16" s="127"/>
    </row>
    <row r="17" spans="1:25" s="32" customFormat="1" ht="26.25" customHeight="1">
      <c r="A17" s="28"/>
      <c r="B17" s="24" t="s">
        <v>42</v>
      </c>
      <c r="C17" s="25"/>
      <c r="D17" s="26"/>
      <c r="E17" s="26"/>
      <c r="F17" s="27"/>
      <c r="G17" s="26"/>
      <c r="H17" s="28"/>
      <c r="I17" s="26"/>
      <c r="J17" s="26"/>
      <c r="K17" s="29">
        <f aca="true" t="shared" si="0" ref="K17:Q17">K18+K19+K20+K21</f>
        <v>285975.567</v>
      </c>
      <c r="L17" s="29">
        <f t="shared" si="0"/>
        <v>285975.567</v>
      </c>
      <c r="M17" s="29">
        <f t="shared" si="0"/>
        <v>186371</v>
      </c>
      <c r="N17" s="29">
        <f t="shared" si="0"/>
        <v>57740</v>
      </c>
      <c r="O17" s="29">
        <f t="shared" si="0"/>
        <v>59800</v>
      </c>
      <c r="P17" s="29">
        <f t="shared" si="0"/>
        <v>0</v>
      </c>
      <c r="Q17" s="29">
        <f t="shared" si="0"/>
        <v>60000</v>
      </c>
      <c r="R17" s="29"/>
      <c r="S17" s="29"/>
      <c r="T17" s="29">
        <f>T18+T19+T20+T21</f>
        <v>60000</v>
      </c>
      <c r="U17" s="29"/>
      <c r="V17" s="29"/>
      <c r="W17" s="29"/>
      <c r="X17" s="128"/>
      <c r="Y17" s="135"/>
    </row>
    <row r="18" spans="1:25" s="43" customFormat="1" ht="23.25" customHeight="1">
      <c r="A18" s="36">
        <v>1</v>
      </c>
      <c r="B18" s="35" t="s">
        <v>242</v>
      </c>
      <c r="C18" s="36"/>
      <c r="D18" s="37"/>
      <c r="E18" s="37"/>
      <c r="F18" s="38"/>
      <c r="G18" s="37"/>
      <c r="H18" s="39"/>
      <c r="I18" s="37"/>
      <c r="J18" s="40"/>
      <c r="K18" s="41">
        <f aca="true" t="shared" si="1" ref="K18:Q18">K35</f>
        <v>25454.296</v>
      </c>
      <c r="L18" s="41">
        <f t="shared" si="1"/>
        <v>25454.296</v>
      </c>
      <c r="M18" s="41">
        <f t="shared" si="1"/>
        <v>14506</v>
      </c>
      <c r="N18" s="41">
        <f t="shared" si="1"/>
        <v>0</v>
      </c>
      <c r="O18" s="111">
        <f t="shared" si="1"/>
        <v>14506</v>
      </c>
      <c r="P18" s="111">
        <f t="shared" si="1"/>
        <v>0</v>
      </c>
      <c r="Q18" s="111">
        <f t="shared" si="1"/>
        <v>14506</v>
      </c>
      <c r="R18" s="41"/>
      <c r="S18" s="41"/>
      <c r="T18" s="111">
        <f>T35</f>
        <v>15050</v>
      </c>
      <c r="U18" s="41"/>
      <c r="V18" s="41"/>
      <c r="W18" s="41"/>
      <c r="X18" s="129"/>
      <c r="Y18" s="135"/>
    </row>
    <row r="19" spans="1:25" s="43" customFormat="1" ht="21" customHeight="1">
      <c r="A19" s="36">
        <v>2</v>
      </c>
      <c r="B19" s="35" t="s">
        <v>44</v>
      </c>
      <c r="C19" s="36"/>
      <c r="D19" s="37"/>
      <c r="E19" s="37"/>
      <c r="F19" s="38"/>
      <c r="G19" s="37"/>
      <c r="H19" s="39"/>
      <c r="I19" s="37"/>
      <c r="J19" s="40"/>
      <c r="K19" s="111">
        <f aca="true" t="shared" si="2" ref="K19:Q19">K51+K58+K63+K67+K72+K80+K86+K90</f>
        <v>200997.89399999997</v>
      </c>
      <c r="L19" s="111">
        <f t="shared" si="2"/>
        <v>200997.89399999997</v>
      </c>
      <c r="M19" s="111">
        <f t="shared" si="2"/>
        <v>143784</v>
      </c>
      <c r="N19" s="111">
        <f t="shared" si="2"/>
        <v>57458</v>
      </c>
      <c r="O19" s="111">
        <f t="shared" si="2"/>
        <v>30194</v>
      </c>
      <c r="P19" s="111">
        <f t="shared" si="2"/>
        <v>0</v>
      </c>
      <c r="Q19" s="111">
        <f t="shared" si="2"/>
        <v>8510</v>
      </c>
      <c r="R19" s="41"/>
      <c r="S19" s="41"/>
      <c r="T19" s="111">
        <f>T51+T58+T63+T67+T72+T80+T86+T90</f>
        <v>22390</v>
      </c>
      <c r="U19" s="41"/>
      <c r="V19" s="41"/>
      <c r="W19" s="41"/>
      <c r="X19" s="129"/>
      <c r="Y19" s="135"/>
    </row>
    <row r="20" spans="1:25" s="43" customFormat="1" ht="24" customHeight="1">
      <c r="A20" s="36">
        <v>3</v>
      </c>
      <c r="B20" s="35" t="s">
        <v>45</v>
      </c>
      <c r="C20" s="36"/>
      <c r="D20" s="37"/>
      <c r="E20" s="37"/>
      <c r="F20" s="38"/>
      <c r="G20" s="37"/>
      <c r="H20" s="39"/>
      <c r="I20" s="37"/>
      <c r="J20" s="40"/>
      <c r="K20" s="111">
        <f aca="true" t="shared" si="3" ref="K20:Q20">K54+K60+K65+K70+K77+K92+K81+K84+K87</f>
        <v>59523.377</v>
      </c>
      <c r="L20" s="111">
        <f t="shared" si="3"/>
        <v>59523.377</v>
      </c>
      <c r="M20" s="111">
        <f t="shared" si="3"/>
        <v>28081</v>
      </c>
      <c r="N20" s="111">
        <f t="shared" si="3"/>
        <v>282</v>
      </c>
      <c r="O20" s="111">
        <f t="shared" si="3"/>
        <v>15100</v>
      </c>
      <c r="P20" s="111">
        <f t="shared" si="3"/>
        <v>0</v>
      </c>
      <c r="Q20" s="111">
        <f t="shared" si="3"/>
        <v>25724</v>
      </c>
      <c r="R20" s="41"/>
      <c r="S20" s="41"/>
      <c r="T20" s="111">
        <f>T54+T60+T65+T70+T77+T92+T81+T84+T87</f>
        <v>22560</v>
      </c>
      <c r="U20" s="41"/>
      <c r="V20" s="41"/>
      <c r="W20" s="41"/>
      <c r="X20" s="129"/>
      <c r="Y20" s="135"/>
    </row>
    <row r="21" spans="1:25" s="43" customFormat="1" ht="23.25">
      <c r="A21" s="36">
        <v>5</v>
      </c>
      <c r="B21" s="35" t="s">
        <v>85</v>
      </c>
      <c r="C21" s="36"/>
      <c r="D21" s="37"/>
      <c r="E21" s="37"/>
      <c r="F21" s="38"/>
      <c r="G21" s="37"/>
      <c r="H21" s="39"/>
      <c r="I21" s="37"/>
      <c r="J21" s="40"/>
      <c r="K21" s="41"/>
      <c r="L21" s="41"/>
      <c r="M21" s="41"/>
      <c r="N21" s="41"/>
      <c r="O21" s="111">
        <f>O94</f>
        <v>0</v>
      </c>
      <c r="P21" s="111">
        <f>P94</f>
        <v>0</v>
      </c>
      <c r="Q21" s="111">
        <f>Q94</f>
        <v>11260</v>
      </c>
      <c r="R21" s="41"/>
      <c r="S21" s="41"/>
      <c r="T21" s="111">
        <f>T94</f>
        <v>0</v>
      </c>
      <c r="U21" s="41"/>
      <c r="V21" s="41"/>
      <c r="W21" s="41"/>
      <c r="X21" s="129"/>
      <c r="Y21" s="135"/>
    </row>
    <row r="22" spans="1:25" s="32" customFormat="1" ht="32.25" customHeight="1">
      <c r="A22" s="47" t="s">
        <v>6</v>
      </c>
      <c r="B22" s="45" t="s">
        <v>47</v>
      </c>
      <c r="C22" s="36"/>
      <c r="D22" s="48"/>
      <c r="E22" s="48"/>
      <c r="F22" s="49"/>
      <c r="G22" s="48"/>
      <c r="H22" s="50"/>
      <c r="I22" s="48"/>
      <c r="J22" s="40"/>
      <c r="K22" s="42">
        <f aca="true" t="shared" si="4" ref="K22:Q22">SUM(K23:K32)</f>
        <v>285975.567</v>
      </c>
      <c r="L22" s="42">
        <f t="shared" si="4"/>
        <v>285975.567</v>
      </c>
      <c r="M22" s="42">
        <f t="shared" si="4"/>
        <v>186371</v>
      </c>
      <c r="N22" s="42">
        <f t="shared" si="4"/>
        <v>57740</v>
      </c>
      <c r="O22" s="42">
        <f t="shared" si="4"/>
        <v>59800</v>
      </c>
      <c r="P22" s="42">
        <f t="shared" si="4"/>
        <v>0</v>
      </c>
      <c r="Q22" s="42">
        <f t="shared" si="4"/>
        <v>48740</v>
      </c>
      <c r="R22" s="42"/>
      <c r="S22" s="42"/>
      <c r="T22" s="42">
        <f>SUM(T23:T32)</f>
        <v>60000</v>
      </c>
      <c r="U22" s="42"/>
      <c r="V22" s="42"/>
      <c r="W22" s="42"/>
      <c r="X22" s="128"/>
      <c r="Y22" s="135"/>
    </row>
    <row r="23" spans="1:27" s="43" customFormat="1" ht="23.25">
      <c r="A23" s="36">
        <v>1</v>
      </c>
      <c r="B23" s="35" t="s">
        <v>12</v>
      </c>
      <c r="C23" s="36"/>
      <c r="D23" s="37"/>
      <c r="E23" s="37"/>
      <c r="F23" s="38"/>
      <c r="G23" s="37"/>
      <c r="H23" s="39"/>
      <c r="I23" s="37"/>
      <c r="J23" s="40"/>
      <c r="K23" s="41">
        <f aca="true" t="shared" si="5" ref="K23:Q23">K36+K50</f>
        <v>7514.633</v>
      </c>
      <c r="L23" s="41">
        <f t="shared" si="5"/>
        <v>7514.633</v>
      </c>
      <c r="M23" s="41">
        <f t="shared" si="5"/>
        <v>2500</v>
      </c>
      <c r="N23" s="41">
        <f t="shared" si="5"/>
        <v>98</v>
      </c>
      <c r="O23" s="111">
        <f t="shared" si="5"/>
        <v>2000</v>
      </c>
      <c r="P23" s="111">
        <f t="shared" si="5"/>
        <v>0</v>
      </c>
      <c r="Q23" s="111">
        <f t="shared" si="5"/>
        <v>499</v>
      </c>
      <c r="R23" s="41"/>
      <c r="S23" s="41"/>
      <c r="T23" s="111">
        <f>T36+T50</f>
        <v>725</v>
      </c>
      <c r="U23" s="41"/>
      <c r="V23" s="41"/>
      <c r="W23" s="41"/>
      <c r="X23" s="130"/>
      <c r="Y23" s="135"/>
      <c r="Z23" s="30"/>
      <c r="AA23" s="30"/>
    </row>
    <row r="24" spans="1:26" s="43" customFormat="1" ht="23.25">
      <c r="A24" s="36">
        <v>2</v>
      </c>
      <c r="B24" s="35" t="s">
        <v>13</v>
      </c>
      <c r="C24" s="36"/>
      <c r="D24" s="37"/>
      <c r="E24" s="37"/>
      <c r="F24" s="38"/>
      <c r="G24" s="37"/>
      <c r="H24" s="39"/>
      <c r="I24" s="37"/>
      <c r="J24" s="40"/>
      <c r="K24" s="41">
        <f aca="true" t="shared" si="6" ref="K24:Q24">K39+K57</f>
        <v>62360.028</v>
      </c>
      <c r="L24" s="41">
        <f t="shared" si="6"/>
        <v>62360.028</v>
      </c>
      <c r="M24" s="41">
        <f t="shared" si="6"/>
        <v>20177</v>
      </c>
      <c r="N24" s="41">
        <f t="shared" si="6"/>
        <v>282</v>
      </c>
      <c r="O24" s="111">
        <f t="shared" si="6"/>
        <v>8000</v>
      </c>
      <c r="P24" s="111">
        <f t="shared" si="6"/>
        <v>0</v>
      </c>
      <c r="Q24" s="111">
        <f t="shared" si="6"/>
        <v>16073</v>
      </c>
      <c r="R24" s="41"/>
      <c r="S24" s="41"/>
      <c r="T24" s="111">
        <f>T39+T57</f>
        <v>16732</v>
      </c>
      <c r="U24" s="41"/>
      <c r="V24" s="41"/>
      <c r="W24" s="41"/>
      <c r="X24" s="130"/>
      <c r="Y24" s="135"/>
      <c r="Z24" s="30"/>
    </row>
    <row r="25" spans="1:26" s="43" customFormat="1" ht="23.25">
      <c r="A25" s="36">
        <v>3</v>
      </c>
      <c r="B25" s="35" t="s">
        <v>14</v>
      </c>
      <c r="C25" s="36"/>
      <c r="D25" s="37"/>
      <c r="E25" s="37"/>
      <c r="F25" s="38"/>
      <c r="G25" s="37"/>
      <c r="H25" s="39"/>
      <c r="I25" s="37"/>
      <c r="J25" s="40"/>
      <c r="K25" s="41">
        <f aca="true" t="shared" si="7" ref="K25:Q25">K41+K62</f>
        <v>0</v>
      </c>
      <c r="L25" s="41">
        <f t="shared" si="7"/>
        <v>0</v>
      </c>
      <c r="M25" s="41">
        <f t="shared" si="7"/>
        <v>0</v>
      </c>
      <c r="N25" s="41">
        <f t="shared" si="7"/>
        <v>0</v>
      </c>
      <c r="O25" s="111">
        <f t="shared" si="7"/>
        <v>0</v>
      </c>
      <c r="P25" s="111">
        <f t="shared" si="7"/>
        <v>0</v>
      </c>
      <c r="Q25" s="111">
        <f t="shared" si="7"/>
        <v>0</v>
      </c>
      <c r="R25" s="41"/>
      <c r="S25" s="41"/>
      <c r="T25" s="111">
        <f>T41+T62</f>
        <v>0</v>
      </c>
      <c r="U25" s="41"/>
      <c r="V25" s="41"/>
      <c r="W25" s="41"/>
      <c r="X25" s="130"/>
      <c r="Y25" s="135"/>
      <c r="Z25" s="30"/>
    </row>
    <row r="26" spans="1:26" s="43" customFormat="1" ht="23.25">
      <c r="A26" s="36">
        <v>4</v>
      </c>
      <c r="B26" s="35" t="s">
        <v>15</v>
      </c>
      <c r="C26" s="36"/>
      <c r="D26" s="37"/>
      <c r="E26" s="37"/>
      <c r="F26" s="38"/>
      <c r="G26" s="37"/>
      <c r="H26" s="39"/>
      <c r="I26" s="37"/>
      <c r="J26" s="40"/>
      <c r="K26" s="41">
        <f aca="true" t="shared" si="8" ref="K26:Q26">K42+K66</f>
        <v>0</v>
      </c>
      <c r="L26" s="41">
        <f t="shared" si="8"/>
        <v>0</v>
      </c>
      <c r="M26" s="41">
        <f t="shared" si="8"/>
        <v>0</v>
      </c>
      <c r="N26" s="41">
        <f t="shared" si="8"/>
        <v>0</v>
      </c>
      <c r="O26" s="111">
        <f t="shared" si="8"/>
        <v>0</v>
      </c>
      <c r="P26" s="111">
        <f t="shared" si="8"/>
        <v>0</v>
      </c>
      <c r="Q26" s="111">
        <f t="shared" si="8"/>
        <v>0</v>
      </c>
      <c r="R26" s="41"/>
      <c r="S26" s="41"/>
      <c r="T26" s="111">
        <f>T42+T66</f>
        <v>0</v>
      </c>
      <c r="U26" s="41"/>
      <c r="V26" s="41"/>
      <c r="W26" s="41"/>
      <c r="X26" s="130"/>
      <c r="Y26" s="135"/>
      <c r="Z26" s="30"/>
    </row>
    <row r="27" spans="1:26" s="43" customFormat="1" ht="23.25">
      <c r="A27" s="36">
        <v>5</v>
      </c>
      <c r="B27" s="35" t="s">
        <v>16</v>
      </c>
      <c r="C27" s="36"/>
      <c r="D27" s="37"/>
      <c r="E27" s="37"/>
      <c r="F27" s="38"/>
      <c r="G27" s="37"/>
      <c r="H27" s="39"/>
      <c r="I27" s="37"/>
      <c r="J27" s="40"/>
      <c r="K27" s="41">
        <f aca="true" t="shared" si="9" ref="K27:Q27">K43+K71</f>
        <v>162883.93399999998</v>
      </c>
      <c r="L27" s="41">
        <f t="shared" si="9"/>
        <v>162883.93399999998</v>
      </c>
      <c r="M27" s="41">
        <f t="shared" si="9"/>
        <v>148709</v>
      </c>
      <c r="N27" s="41">
        <f t="shared" si="9"/>
        <v>54361</v>
      </c>
      <c r="O27" s="111">
        <f t="shared" si="9"/>
        <v>42400</v>
      </c>
      <c r="P27" s="111">
        <f t="shared" si="9"/>
        <v>0</v>
      </c>
      <c r="Q27" s="111">
        <f t="shared" si="9"/>
        <v>21264</v>
      </c>
      <c r="R27" s="41"/>
      <c r="S27" s="41"/>
      <c r="T27" s="111">
        <f>T43+T71</f>
        <v>37773</v>
      </c>
      <c r="U27" s="41"/>
      <c r="V27" s="41"/>
      <c r="W27" s="41"/>
      <c r="X27" s="130"/>
      <c r="Y27" s="135"/>
      <c r="Z27" s="30"/>
    </row>
    <row r="28" spans="1:26" s="43" customFormat="1" ht="23.25">
      <c r="A28" s="36">
        <v>6</v>
      </c>
      <c r="B28" s="35" t="s">
        <v>17</v>
      </c>
      <c r="C28" s="36"/>
      <c r="D28" s="37"/>
      <c r="E28" s="37"/>
      <c r="F28" s="38"/>
      <c r="G28" s="37"/>
      <c r="H28" s="39"/>
      <c r="I28" s="37"/>
      <c r="J28" s="40"/>
      <c r="K28" s="41">
        <f aca="true" t="shared" si="10" ref="K28:Q28">K45+K79</f>
        <v>0</v>
      </c>
      <c r="L28" s="41">
        <f t="shared" si="10"/>
        <v>0</v>
      </c>
      <c r="M28" s="41">
        <f t="shared" si="10"/>
        <v>0</v>
      </c>
      <c r="N28" s="41">
        <f t="shared" si="10"/>
        <v>0</v>
      </c>
      <c r="O28" s="53">
        <f t="shared" si="10"/>
        <v>0</v>
      </c>
      <c r="P28" s="53">
        <f t="shared" si="10"/>
        <v>0</v>
      </c>
      <c r="Q28" s="53">
        <f t="shared" si="10"/>
        <v>0</v>
      </c>
      <c r="R28" s="41"/>
      <c r="S28" s="41"/>
      <c r="T28" s="53">
        <f>T45+T79</f>
        <v>0</v>
      </c>
      <c r="U28" s="41"/>
      <c r="V28" s="41"/>
      <c r="W28" s="41"/>
      <c r="X28" s="130"/>
      <c r="Y28" s="135"/>
      <c r="Z28" s="30"/>
    </row>
    <row r="29" spans="1:26" s="43" customFormat="1" ht="23.25">
      <c r="A29" s="36">
        <v>7</v>
      </c>
      <c r="B29" s="35" t="s">
        <v>18</v>
      </c>
      <c r="C29" s="36"/>
      <c r="D29" s="37"/>
      <c r="E29" s="37"/>
      <c r="F29" s="38"/>
      <c r="G29" s="37"/>
      <c r="H29" s="39"/>
      <c r="I29" s="37"/>
      <c r="J29" s="40"/>
      <c r="K29" s="41">
        <f aca="true" t="shared" si="11" ref="K29:Q29">K46+K82</f>
        <v>0</v>
      </c>
      <c r="L29" s="41">
        <f t="shared" si="11"/>
        <v>0</v>
      </c>
      <c r="M29" s="41">
        <f t="shared" si="11"/>
        <v>0</v>
      </c>
      <c r="N29" s="41">
        <f t="shared" si="11"/>
        <v>0</v>
      </c>
      <c r="O29" s="53">
        <f t="shared" si="11"/>
        <v>0</v>
      </c>
      <c r="P29" s="53">
        <f t="shared" si="11"/>
        <v>0</v>
      </c>
      <c r="Q29" s="53">
        <f t="shared" si="11"/>
        <v>0</v>
      </c>
      <c r="R29" s="41"/>
      <c r="S29" s="41"/>
      <c r="T29" s="53">
        <f>T46+T82</f>
        <v>0</v>
      </c>
      <c r="U29" s="41"/>
      <c r="V29" s="41"/>
      <c r="W29" s="41"/>
      <c r="X29" s="130"/>
      <c r="Y29" s="135"/>
      <c r="Z29" s="30"/>
    </row>
    <row r="30" spans="1:26" s="43" customFormat="1" ht="23.25">
      <c r="A30" s="36">
        <v>8</v>
      </c>
      <c r="B30" s="35" t="s">
        <v>19</v>
      </c>
      <c r="C30" s="36"/>
      <c r="D30" s="37"/>
      <c r="E30" s="37"/>
      <c r="F30" s="38"/>
      <c r="G30" s="37"/>
      <c r="H30" s="39"/>
      <c r="I30" s="37"/>
      <c r="J30" s="40"/>
      <c r="K30" s="41">
        <f aca="true" t="shared" si="12" ref="K30:Q30">K47+K85</f>
        <v>27416.225</v>
      </c>
      <c r="L30" s="41">
        <f t="shared" si="12"/>
        <v>27416.225</v>
      </c>
      <c r="M30" s="41">
        <f t="shared" si="12"/>
        <v>400</v>
      </c>
      <c r="N30" s="41">
        <f t="shared" si="12"/>
        <v>0</v>
      </c>
      <c r="O30" s="53">
        <f t="shared" si="12"/>
        <v>400</v>
      </c>
      <c r="P30" s="53">
        <f t="shared" si="12"/>
        <v>0</v>
      </c>
      <c r="Q30" s="53">
        <f t="shared" si="12"/>
        <v>400</v>
      </c>
      <c r="R30" s="41"/>
      <c r="S30" s="41"/>
      <c r="T30" s="53">
        <f>T47+T85</f>
        <v>400</v>
      </c>
      <c r="U30" s="41"/>
      <c r="V30" s="41"/>
      <c r="W30" s="41"/>
      <c r="X30" s="130"/>
      <c r="Y30" s="135"/>
      <c r="Z30" s="30"/>
    </row>
    <row r="31" spans="1:26" s="43" customFormat="1" ht="23.25">
      <c r="A31" s="36">
        <v>9</v>
      </c>
      <c r="B31" s="35" t="s">
        <v>20</v>
      </c>
      <c r="C31" s="36"/>
      <c r="D31" s="37"/>
      <c r="E31" s="37"/>
      <c r="F31" s="38"/>
      <c r="G31" s="37"/>
      <c r="H31" s="39"/>
      <c r="I31" s="37"/>
      <c r="J31" s="40"/>
      <c r="K31" s="41">
        <f aca="true" t="shared" si="13" ref="K31:Q31">K48+K89</f>
        <v>25800.747</v>
      </c>
      <c r="L31" s="41">
        <f t="shared" si="13"/>
        <v>25800.747</v>
      </c>
      <c r="M31" s="41">
        <f t="shared" si="13"/>
        <v>14585</v>
      </c>
      <c r="N31" s="41">
        <f t="shared" si="13"/>
        <v>2999</v>
      </c>
      <c r="O31" s="53">
        <f t="shared" si="13"/>
        <v>7000</v>
      </c>
      <c r="P31" s="53">
        <f t="shared" si="13"/>
        <v>0</v>
      </c>
      <c r="Q31" s="53">
        <f t="shared" si="13"/>
        <v>10504</v>
      </c>
      <c r="R31" s="41"/>
      <c r="S31" s="41"/>
      <c r="T31" s="53">
        <f>T48+T89</f>
        <v>4370</v>
      </c>
      <c r="U31" s="41"/>
      <c r="V31" s="41"/>
      <c r="W31" s="41"/>
      <c r="X31" s="130"/>
      <c r="Y31" s="135"/>
      <c r="Z31" s="30"/>
    </row>
    <row r="32" spans="1:26" s="43" customFormat="1" ht="23.25">
      <c r="A32" s="47"/>
      <c r="B32" s="45" t="s">
        <v>46</v>
      </c>
      <c r="C32" s="47"/>
      <c r="D32" s="48"/>
      <c r="E32" s="48"/>
      <c r="F32" s="49"/>
      <c r="G32" s="48"/>
      <c r="H32" s="50"/>
      <c r="I32" s="48"/>
      <c r="J32"/>
      <c r="K32" s="42"/>
      <c r="L32" s="42"/>
      <c r="M32" s="42"/>
      <c r="N32" s="42"/>
      <c r="O32" s="42">
        <f>O94</f>
        <v>0</v>
      </c>
      <c r="P32" s="41"/>
      <c r="Q32" s="41"/>
      <c r="R32" s="41"/>
      <c r="S32" s="41"/>
      <c r="T32" s="41"/>
      <c r="U32" s="41"/>
      <c r="V32" s="41"/>
      <c r="W32" s="41"/>
      <c r="X32" s="129"/>
      <c r="Y32" s="135"/>
      <c r="Z32" s="30"/>
    </row>
    <row r="33" spans="1:25" s="32" customFormat="1" ht="23.25">
      <c r="A33" s="47"/>
      <c r="B33" s="45" t="s">
        <v>135</v>
      </c>
      <c r="C33" s="36"/>
      <c r="D33" s="48"/>
      <c r="E33" s="48"/>
      <c r="F33" s="49"/>
      <c r="G33" s="48"/>
      <c r="H33" s="50"/>
      <c r="I33" s="48"/>
      <c r="J33" s="40"/>
      <c r="K33" s="42"/>
      <c r="L33" s="42"/>
      <c r="M33" s="42"/>
      <c r="N33" s="42"/>
      <c r="O33" s="42"/>
      <c r="P33" s="42"/>
      <c r="Q33" s="42"/>
      <c r="R33" s="42"/>
      <c r="S33" s="42"/>
      <c r="T33" s="42"/>
      <c r="U33" s="42"/>
      <c r="V33" s="42"/>
      <c r="W33" s="42"/>
      <c r="X33" s="128"/>
      <c r="Y33" s="135"/>
    </row>
    <row r="34" spans="1:25" s="32" customFormat="1" ht="32.25" customHeight="1">
      <c r="A34" s="47" t="s">
        <v>23</v>
      </c>
      <c r="B34" s="45" t="s">
        <v>47</v>
      </c>
      <c r="C34" s="36"/>
      <c r="D34" s="48"/>
      <c r="E34" s="48"/>
      <c r="F34" s="49"/>
      <c r="G34" s="48"/>
      <c r="H34" s="50"/>
      <c r="I34" s="48"/>
      <c r="J34" s="40"/>
      <c r="K34" s="42">
        <f aca="true" t="shared" si="14" ref="K34:Q34">K35+K49+K94</f>
        <v>285975.567</v>
      </c>
      <c r="L34" s="42">
        <f t="shared" si="14"/>
        <v>285975.567</v>
      </c>
      <c r="M34" s="42">
        <f t="shared" si="14"/>
        <v>186371</v>
      </c>
      <c r="N34" s="42">
        <f t="shared" si="14"/>
        <v>57740</v>
      </c>
      <c r="O34" s="42">
        <f t="shared" si="14"/>
        <v>59800</v>
      </c>
      <c r="P34" s="42">
        <f t="shared" si="14"/>
        <v>0</v>
      </c>
      <c r="Q34" s="42">
        <f t="shared" si="14"/>
        <v>60000</v>
      </c>
      <c r="R34" s="42"/>
      <c r="S34" s="42"/>
      <c r="T34" s="42">
        <f>T35+T49+T94</f>
        <v>60000</v>
      </c>
      <c r="U34" s="42"/>
      <c r="V34" s="42"/>
      <c r="W34" s="42"/>
      <c r="X34" s="128"/>
      <c r="Y34" s="135"/>
    </row>
    <row r="35" spans="1:25" s="32" customFormat="1" ht="23.25" customHeight="1">
      <c r="A35" s="47" t="s">
        <v>49</v>
      </c>
      <c r="B35" s="45" t="s">
        <v>50</v>
      </c>
      <c r="C35" s="50"/>
      <c r="D35" s="48"/>
      <c r="E35" s="48"/>
      <c r="F35" s="49"/>
      <c r="G35" s="48"/>
      <c r="H35" s="50"/>
      <c r="I35" s="48"/>
      <c r="J35" s="40"/>
      <c r="K35" s="42">
        <f aca="true" t="shared" si="15" ref="K35:Q35">K36+K39+K41+K42+K43+K45+K46+K47+K48</f>
        <v>25454.296</v>
      </c>
      <c r="L35" s="42">
        <f t="shared" si="15"/>
        <v>25454.296</v>
      </c>
      <c r="M35" s="42">
        <f t="shared" si="15"/>
        <v>14506</v>
      </c>
      <c r="N35" s="42">
        <f t="shared" si="15"/>
        <v>0</v>
      </c>
      <c r="O35" s="42">
        <f t="shared" si="15"/>
        <v>14506</v>
      </c>
      <c r="P35" s="42">
        <f t="shared" si="15"/>
        <v>0</v>
      </c>
      <c r="Q35" s="42">
        <f t="shared" si="15"/>
        <v>14506</v>
      </c>
      <c r="R35" s="42"/>
      <c r="S35" s="42"/>
      <c r="T35" s="42">
        <f>T36+T39+T41+T42+T43+T45+T46+T47+T48</f>
        <v>15050</v>
      </c>
      <c r="U35" s="42"/>
      <c r="V35" s="42"/>
      <c r="W35" s="42"/>
      <c r="X35" s="128"/>
      <c r="Y35" s="135"/>
    </row>
    <row r="36" spans="1:25" s="32" customFormat="1" ht="23.25">
      <c r="A36" s="47" t="s">
        <v>51</v>
      </c>
      <c r="B36" s="45" t="s">
        <v>52</v>
      </c>
      <c r="C36" s="50"/>
      <c r="D36" s="48"/>
      <c r="E36" s="48"/>
      <c r="F36" s="49"/>
      <c r="G36" s="48"/>
      <c r="H36" s="50"/>
      <c r="I36" s="48"/>
      <c r="J36" s="40"/>
      <c r="K36" s="42">
        <f aca="true" t="shared" si="16" ref="K36:Q36">K37</f>
        <v>0</v>
      </c>
      <c r="L36" s="42">
        <f t="shared" si="16"/>
        <v>0</v>
      </c>
      <c r="M36" s="42">
        <f t="shared" si="16"/>
        <v>0</v>
      </c>
      <c r="N36" s="42">
        <f t="shared" si="16"/>
        <v>0</v>
      </c>
      <c r="O36" s="42">
        <f t="shared" si="16"/>
        <v>0</v>
      </c>
      <c r="P36" s="42">
        <f t="shared" si="16"/>
        <v>0</v>
      </c>
      <c r="Q36" s="42">
        <f t="shared" si="16"/>
        <v>0</v>
      </c>
      <c r="R36" s="42"/>
      <c r="S36" s="42"/>
      <c r="T36" s="42">
        <f>T37</f>
        <v>0</v>
      </c>
      <c r="U36" s="42"/>
      <c r="V36" s="42"/>
      <c r="W36" s="42"/>
      <c r="X36" s="128"/>
      <c r="Y36" s="135"/>
    </row>
    <row r="37" spans="1:25" s="44" customFormat="1" ht="23.25" hidden="1">
      <c r="A37" s="34"/>
      <c r="B37" s="294"/>
      <c r="C37" s="168"/>
      <c r="D37" s="168"/>
      <c r="E37" s="290"/>
      <c r="F37" s="170"/>
      <c r="G37" s="168"/>
      <c r="H37" s="168"/>
      <c r="I37" s="300"/>
      <c r="J37" s="301"/>
      <c r="K37" s="55"/>
      <c r="L37" s="55"/>
      <c r="M37" s="55"/>
      <c r="N37" s="55"/>
      <c r="O37" s="55"/>
      <c r="P37" s="55"/>
      <c r="Q37" s="55"/>
      <c r="R37" s="55"/>
      <c r="S37" s="55"/>
      <c r="T37" s="55"/>
      <c r="U37" s="55"/>
      <c r="V37" s="55"/>
      <c r="W37" s="274"/>
      <c r="X37" s="302"/>
      <c r="Y37" s="303"/>
    </row>
    <row r="38" spans="1:25" s="44" customFormat="1" ht="23.25" hidden="1">
      <c r="A38" s="34"/>
      <c r="B38" s="294"/>
      <c r="C38" s="168"/>
      <c r="D38" s="304"/>
      <c r="E38" s="290"/>
      <c r="F38" s="170"/>
      <c r="G38" s="304"/>
      <c r="H38" s="168"/>
      <c r="I38" s="300"/>
      <c r="J38" s="301"/>
      <c r="K38" s="55"/>
      <c r="L38" s="55"/>
      <c r="M38" s="55"/>
      <c r="N38" s="55"/>
      <c r="O38" s="55"/>
      <c r="P38" s="55"/>
      <c r="Q38" s="55"/>
      <c r="R38" s="55"/>
      <c r="S38" s="55"/>
      <c r="T38" s="55"/>
      <c r="U38" s="55"/>
      <c r="V38" s="55"/>
      <c r="W38" s="55"/>
      <c r="X38" s="302"/>
      <c r="Y38" s="303"/>
    </row>
    <row r="39" spans="1:25" s="32" customFormat="1" ht="23.25">
      <c r="A39" s="47" t="s">
        <v>53</v>
      </c>
      <c r="B39" s="45" t="s">
        <v>54</v>
      </c>
      <c r="C39" s="50"/>
      <c r="D39" s="48"/>
      <c r="E39" s="48"/>
      <c r="F39" s="49"/>
      <c r="G39" s="48"/>
      <c r="H39" s="50"/>
      <c r="I39" s="48"/>
      <c r="J39" s="40"/>
      <c r="K39" s="42">
        <f aca="true" t="shared" si="17" ref="K39:Q39">K40</f>
        <v>0</v>
      </c>
      <c r="L39" s="42">
        <f t="shared" si="17"/>
        <v>0</v>
      </c>
      <c r="M39" s="42">
        <f t="shared" si="17"/>
        <v>0</v>
      </c>
      <c r="N39" s="42">
        <f t="shared" si="17"/>
        <v>0</v>
      </c>
      <c r="O39" s="42">
        <f t="shared" si="17"/>
        <v>0</v>
      </c>
      <c r="P39" s="42">
        <f t="shared" si="17"/>
        <v>0</v>
      </c>
      <c r="Q39" s="42">
        <f t="shared" si="17"/>
        <v>0</v>
      </c>
      <c r="R39" s="42"/>
      <c r="S39" s="42"/>
      <c r="T39" s="42">
        <f>T40</f>
        <v>0</v>
      </c>
      <c r="U39" s="42"/>
      <c r="V39" s="42"/>
      <c r="W39" s="42"/>
      <c r="X39" s="128"/>
      <c r="Y39" s="135"/>
    </row>
    <row r="40" spans="1:25" s="32" customFormat="1" ht="1.5" customHeight="1">
      <c r="A40" s="41"/>
      <c r="B40" s="35"/>
      <c r="C40" s="41"/>
      <c r="D40" s="41"/>
      <c r="E40" s="36"/>
      <c r="F40" s="160"/>
      <c r="G40" s="41"/>
      <c r="H40" s="41"/>
      <c r="I40" s="41"/>
      <c r="J40" s="36"/>
      <c r="K40" s="41"/>
      <c r="L40" s="41"/>
      <c r="M40" s="41"/>
      <c r="N40" s="41"/>
      <c r="O40" s="41"/>
      <c r="P40" s="41"/>
      <c r="Q40" s="41"/>
      <c r="R40" s="41"/>
      <c r="S40" s="41"/>
      <c r="T40" s="41"/>
      <c r="U40" s="41"/>
      <c r="V40" s="41"/>
      <c r="W40" s="41"/>
      <c r="X40" s="133"/>
      <c r="Y40" s="135"/>
    </row>
    <row r="41" spans="1:25" s="32" customFormat="1" ht="25.5" customHeight="1">
      <c r="A41" s="47" t="s">
        <v>55</v>
      </c>
      <c r="B41" s="45" t="s">
        <v>56</v>
      </c>
      <c r="C41" s="50"/>
      <c r="D41" s="48"/>
      <c r="E41" s="48"/>
      <c r="F41" s="49"/>
      <c r="G41" s="48"/>
      <c r="H41" s="50"/>
      <c r="I41" s="48"/>
      <c r="J41" s="40"/>
      <c r="K41" s="57">
        <v>0</v>
      </c>
      <c r="L41" s="57">
        <v>0</v>
      </c>
      <c r="M41" s="57">
        <v>0</v>
      </c>
      <c r="N41" s="57">
        <v>0</v>
      </c>
      <c r="O41" s="57">
        <v>0</v>
      </c>
      <c r="P41" s="57">
        <v>0</v>
      </c>
      <c r="Q41" s="57">
        <v>0</v>
      </c>
      <c r="R41" s="57"/>
      <c r="S41" s="57"/>
      <c r="T41" s="57">
        <v>0</v>
      </c>
      <c r="U41" s="57"/>
      <c r="V41" s="57"/>
      <c r="W41" s="57"/>
      <c r="X41" s="133"/>
      <c r="Y41" s="135"/>
    </row>
    <row r="42" spans="1:25" s="43" customFormat="1" ht="23.25">
      <c r="A42" s="47" t="s">
        <v>57</v>
      </c>
      <c r="B42" s="45" t="s">
        <v>58</v>
      </c>
      <c r="C42" s="50"/>
      <c r="D42" s="48"/>
      <c r="E42" s="48"/>
      <c r="F42" s="49"/>
      <c r="G42" s="48"/>
      <c r="H42" s="50"/>
      <c r="I42" s="48"/>
      <c r="J42" s="40"/>
      <c r="K42" s="57">
        <v>0</v>
      </c>
      <c r="L42" s="57">
        <v>0</v>
      </c>
      <c r="M42" s="57">
        <v>0</v>
      </c>
      <c r="N42" s="57">
        <v>0</v>
      </c>
      <c r="O42" s="57">
        <v>0</v>
      </c>
      <c r="P42" s="57">
        <v>0</v>
      </c>
      <c r="Q42" s="57">
        <v>0</v>
      </c>
      <c r="R42" s="57"/>
      <c r="S42" s="57"/>
      <c r="T42" s="57">
        <v>0</v>
      </c>
      <c r="U42" s="57"/>
      <c r="V42" s="57"/>
      <c r="W42" s="57"/>
      <c r="X42" s="133"/>
      <c r="Y42" s="135"/>
    </row>
    <row r="43" spans="1:25" s="43" customFormat="1" ht="23.25">
      <c r="A43" s="47" t="s">
        <v>59</v>
      </c>
      <c r="B43" s="45" t="s">
        <v>60</v>
      </c>
      <c r="C43" s="36"/>
      <c r="D43" s="48"/>
      <c r="E43" s="40"/>
      <c r="F43" s="38"/>
      <c r="G43" s="36"/>
      <c r="H43" s="39"/>
      <c r="I43" s="36"/>
      <c r="J43" s="47"/>
      <c r="K43" s="57">
        <f aca="true" t="shared" si="18" ref="K43:Q43">K44</f>
        <v>25454.296</v>
      </c>
      <c r="L43" s="57">
        <f t="shared" si="18"/>
        <v>25454.296</v>
      </c>
      <c r="M43" s="57">
        <f t="shared" si="18"/>
        <v>14506</v>
      </c>
      <c r="N43" s="57">
        <f t="shared" si="18"/>
        <v>0</v>
      </c>
      <c r="O43" s="57">
        <f t="shared" si="18"/>
        <v>14506</v>
      </c>
      <c r="P43" s="57">
        <f t="shared" si="18"/>
        <v>0</v>
      </c>
      <c r="Q43" s="57">
        <f t="shared" si="18"/>
        <v>14506</v>
      </c>
      <c r="R43" s="57"/>
      <c r="S43" s="57"/>
      <c r="T43" s="57">
        <f>T44</f>
        <v>15050</v>
      </c>
      <c r="U43" s="57"/>
      <c r="V43" s="57"/>
      <c r="W43" s="57"/>
      <c r="X43" s="133"/>
      <c r="Y43" s="135"/>
    </row>
    <row r="44" spans="1:25" s="397" customFormat="1" ht="409.5">
      <c r="A44" s="357">
        <v>1</v>
      </c>
      <c r="B44" s="391" t="s">
        <v>155</v>
      </c>
      <c r="C44" s="360" t="s">
        <v>173</v>
      </c>
      <c r="D44" s="360" t="s">
        <v>93</v>
      </c>
      <c r="E44" s="392" t="s">
        <v>104</v>
      </c>
      <c r="F44" s="383">
        <v>7450278</v>
      </c>
      <c r="G44" s="375">
        <v>292</v>
      </c>
      <c r="H44" s="375"/>
      <c r="I44" s="393" t="s">
        <v>245</v>
      </c>
      <c r="J44" s="360" t="s">
        <v>246</v>
      </c>
      <c r="K44" s="375">
        <f>L44</f>
        <v>25454.296</v>
      </c>
      <c r="L44" s="375">
        <f>25454.296</f>
        <v>25454.296</v>
      </c>
      <c r="M44" s="384">
        <f>14506</f>
        <v>14506</v>
      </c>
      <c r="N44" s="375">
        <v>0</v>
      </c>
      <c r="O44" s="381">
        <v>14506</v>
      </c>
      <c r="P44" s="375"/>
      <c r="Q44" s="375">
        <v>14506</v>
      </c>
      <c r="R44" s="375"/>
      <c r="S44" s="375"/>
      <c r="T44" s="375">
        <v>15050</v>
      </c>
      <c r="U44" s="375"/>
      <c r="V44" s="375"/>
      <c r="W44" s="394"/>
      <c r="X44" s="395"/>
      <c r="Y44" s="396"/>
    </row>
    <row r="45" spans="1:25" s="43" customFormat="1" ht="31.5">
      <c r="A45" s="47" t="s">
        <v>63</v>
      </c>
      <c r="B45" s="45" t="s">
        <v>64</v>
      </c>
      <c r="C45"/>
      <c r="D45" s="47"/>
      <c r="E45"/>
      <c r="F45" s="49"/>
      <c r="G45" s="48"/>
      <c r="H45" s="50"/>
      <c r="I45" s="59"/>
      <c r="J45" s="40"/>
      <c r="K45" s="57">
        <v>0</v>
      </c>
      <c r="L45" s="57">
        <v>0</v>
      </c>
      <c r="M45" s="57">
        <v>0</v>
      </c>
      <c r="N45" s="57">
        <v>0</v>
      </c>
      <c r="O45" s="57">
        <v>0</v>
      </c>
      <c r="P45" s="57">
        <v>0</v>
      </c>
      <c r="Q45" s="57">
        <v>0</v>
      </c>
      <c r="R45" s="57"/>
      <c r="S45" s="57"/>
      <c r="T45" s="57">
        <v>0</v>
      </c>
      <c r="U45" s="57"/>
      <c r="V45" s="57"/>
      <c r="W45" s="57"/>
      <c r="X45" s="133"/>
      <c r="Y45" s="135"/>
    </row>
    <row r="46" spans="1:25" s="43" customFormat="1" ht="23.25">
      <c r="A46" s="47" t="s">
        <v>65</v>
      </c>
      <c r="B46" s="60" t="s">
        <v>66</v>
      </c>
      <c r="C46" s="37"/>
      <c r="D46" s="36"/>
      <c r="E46" s="40"/>
      <c r="F46" s="61"/>
      <c r="G46" s="36"/>
      <c r="H46" s="62"/>
      <c r="I46" s="36"/>
      <c r="J46" s="36"/>
      <c r="K46" s="63">
        <v>0</v>
      </c>
      <c r="L46" s="63">
        <v>0</v>
      </c>
      <c r="M46" s="63">
        <v>0</v>
      </c>
      <c r="N46" s="63">
        <v>0</v>
      </c>
      <c r="O46" s="63">
        <v>0</v>
      </c>
      <c r="P46" s="63"/>
      <c r="Q46" s="63"/>
      <c r="R46" s="63"/>
      <c r="S46" s="63"/>
      <c r="T46" s="63"/>
      <c r="U46" s="63"/>
      <c r="V46" s="63"/>
      <c r="W46" s="63"/>
      <c r="X46" s="133"/>
      <c r="Y46" s="135"/>
    </row>
    <row r="47" spans="1:25" s="43" customFormat="1" ht="23.25">
      <c r="A47" s="47" t="s">
        <v>67</v>
      </c>
      <c r="B47" s="60" t="s">
        <v>68</v>
      </c>
      <c r="C47" s="37"/>
      <c r="D47" s="36"/>
      <c r="E47" s="40"/>
      <c r="F47" s="61"/>
      <c r="G47" s="36"/>
      <c r="H47" s="62"/>
      <c r="I47" s="36"/>
      <c r="J47" s="36"/>
      <c r="K47" s="64">
        <v>0</v>
      </c>
      <c r="L47" s="64">
        <v>0</v>
      </c>
      <c r="M47" s="64">
        <v>0</v>
      </c>
      <c r="N47" s="64">
        <v>0</v>
      </c>
      <c r="O47" s="64">
        <v>0</v>
      </c>
      <c r="P47" s="64">
        <v>0</v>
      </c>
      <c r="Q47" s="64">
        <v>0</v>
      </c>
      <c r="R47" s="64"/>
      <c r="S47" s="64"/>
      <c r="T47" s="64">
        <v>0</v>
      </c>
      <c r="U47" s="64"/>
      <c r="V47" s="64"/>
      <c r="W47" s="64"/>
      <c r="X47" s="133"/>
      <c r="Y47" s="135"/>
    </row>
    <row r="48" spans="1:25" s="32" customFormat="1" ht="23.25">
      <c r="A48" s="47" t="s">
        <v>69</v>
      </c>
      <c r="B48" s="60" t="s">
        <v>70</v>
      </c>
      <c r="C48" s="37"/>
      <c r="D48" s="36"/>
      <c r="E48" s="40"/>
      <c r="F48" s="61"/>
      <c r="G48" s="36"/>
      <c r="H48" s="62"/>
      <c r="I48" s="36"/>
      <c r="J48" s="36"/>
      <c r="K48" s="64">
        <v>0</v>
      </c>
      <c r="L48" s="64">
        <v>0</v>
      </c>
      <c r="M48" s="64">
        <v>0</v>
      </c>
      <c r="N48" s="64">
        <v>0</v>
      </c>
      <c r="O48" s="64">
        <v>0</v>
      </c>
      <c r="P48" s="64">
        <v>0</v>
      </c>
      <c r="Q48" s="64">
        <v>0</v>
      </c>
      <c r="R48" s="64"/>
      <c r="S48" s="64"/>
      <c r="T48" s="64">
        <v>0</v>
      </c>
      <c r="U48" s="64"/>
      <c r="V48" s="64"/>
      <c r="W48" s="64"/>
      <c r="X48" s="133"/>
      <c r="Y48" s="135"/>
    </row>
    <row r="49" spans="1:25" s="43" customFormat="1" ht="42.75">
      <c r="A49" s="47" t="s">
        <v>71</v>
      </c>
      <c r="B49" s="65" t="s">
        <v>72</v>
      </c>
      <c r="C49" s="50"/>
      <c r="D49" s="48"/>
      <c r="E49" s="66"/>
      <c r="F49" s="49"/>
      <c r="G49" s="48"/>
      <c r="H49" s="50"/>
      <c r="I49" s="59"/>
      <c r="J49" s="40"/>
      <c r="K49" s="42">
        <f aca="true" t="shared" si="19" ref="K49:Q49">K50+K57+K62+K66+K71+K79+K82+K85+K89</f>
        <v>260521.27099999998</v>
      </c>
      <c r="L49" s="42">
        <f t="shared" si="19"/>
        <v>260521.27099999998</v>
      </c>
      <c r="M49" s="42">
        <f t="shared" si="19"/>
        <v>171865</v>
      </c>
      <c r="N49" s="42">
        <f t="shared" si="19"/>
        <v>57740</v>
      </c>
      <c r="O49" s="42">
        <f t="shared" si="19"/>
        <v>45294</v>
      </c>
      <c r="P49" s="42">
        <f t="shared" si="19"/>
        <v>0</v>
      </c>
      <c r="Q49" s="42">
        <f t="shared" si="19"/>
        <v>34234</v>
      </c>
      <c r="R49" s="42"/>
      <c r="S49" s="42"/>
      <c r="T49" s="42">
        <f>T50+T57+T62+T66+T71+T79+T82+T85+T89</f>
        <v>44950</v>
      </c>
      <c r="U49" s="42"/>
      <c r="V49" s="42"/>
      <c r="W49" s="42"/>
      <c r="X49" s="133"/>
      <c r="Y49" s="135"/>
    </row>
    <row r="50" spans="1:25" s="280" customFormat="1" ht="15">
      <c r="A50" s="275" t="s">
        <v>51</v>
      </c>
      <c r="B50" s="65" t="s">
        <v>52</v>
      </c>
      <c r="C50" s="276"/>
      <c r="D50" s="59"/>
      <c r="E50" s="59"/>
      <c r="F50" s="277"/>
      <c r="G50" s="59"/>
      <c r="H50" s="276"/>
      <c r="I50" s="59"/>
      <c r="J50" s="70"/>
      <c r="K50" s="278">
        <f aca="true" t="shared" si="20" ref="K50:Q50">K51+K54</f>
        <v>7514.633</v>
      </c>
      <c r="L50" s="278">
        <f t="shared" si="20"/>
        <v>7514.633</v>
      </c>
      <c r="M50" s="278">
        <f t="shared" si="20"/>
        <v>2500</v>
      </c>
      <c r="N50" s="278">
        <f t="shared" si="20"/>
        <v>98</v>
      </c>
      <c r="O50" s="278">
        <f t="shared" si="20"/>
        <v>2000</v>
      </c>
      <c r="P50" s="278">
        <f t="shared" si="20"/>
        <v>0</v>
      </c>
      <c r="Q50" s="278">
        <f t="shared" si="20"/>
        <v>499</v>
      </c>
      <c r="R50" s="278"/>
      <c r="S50" s="278"/>
      <c r="T50" s="278">
        <f>T51+T54</f>
        <v>725</v>
      </c>
      <c r="U50" s="278"/>
      <c r="V50" s="278"/>
      <c r="W50" s="278"/>
      <c r="X50" s="279"/>
      <c r="Y50" s="279"/>
    </row>
    <row r="51" spans="1:25" s="280" customFormat="1" ht="15">
      <c r="A51" s="275"/>
      <c r="B51" s="65" t="s">
        <v>73</v>
      </c>
      <c r="C51" s="276"/>
      <c r="D51" s="59"/>
      <c r="E51" s="59"/>
      <c r="F51" s="277"/>
      <c r="G51" s="59"/>
      <c r="H51" s="276"/>
      <c r="I51" s="59"/>
      <c r="J51" s="70"/>
      <c r="K51" s="278">
        <f aca="true" t="shared" si="21" ref="K51:Q51">SUM(K52:K53)</f>
        <v>7514.633</v>
      </c>
      <c r="L51" s="278">
        <f t="shared" si="21"/>
        <v>7514.633</v>
      </c>
      <c r="M51" s="278">
        <f t="shared" si="21"/>
        <v>2500</v>
      </c>
      <c r="N51" s="278">
        <f t="shared" si="21"/>
        <v>98</v>
      </c>
      <c r="O51" s="278">
        <f t="shared" si="21"/>
        <v>2000</v>
      </c>
      <c r="P51" s="278">
        <f t="shared" si="21"/>
        <v>0</v>
      </c>
      <c r="Q51" s="278">
        <f t="shared" si="21"/>
        <v>499</v>
      </c>
      <c r="R51" s="278"/>
      <c r="S51" s="278"/>
      <c r="T51" s="278">
        <f>SUM(T52:T53)</f>
        <v>725</v>
      </c>
      <c r="U51" s="278"/>
      <c r="V51" s="278"/>
      <c r="W51" s="278"/>
      <c r="X51" s="279"/>
      <c r="Y51" s="279"/>
    </row>
    <row r="52" spans="1:25" s="401" customFormat="1" ht="102" customHeight="1">
      <c r="A52" s="360">
        <v>2</v>
      </c>
      <c r="B52" s="398" t="s">
        <v>119</v>
      </c>
      <c r="C52" s="373" t="s">
        <v>130</v>
      </c>
      <c r="D52" s="360" t="s">
        <v>93</v>
      </c>
      <c r="E52" s="360" t="s">
        <v>104</v>
      </c>
      <c r="F52" s="374" t="s">
        <v>247</v>
      </c>
      <c r="G52" s="399" t="s">
        <v>145</v>
      </c>
      <c r="H52" s="399"/>
      <c r="I52" s="360" t="s">
        <v>133</v>
      </c>
      <c r="J52" s="360" t="s">
        <v>134</v>
      </c>
      <c r="K52" s="375">
        <v>7514.633</v>
      </c>
      <c r="L52" s="375">
        <v>7514.633</v>
      </c>
      <c r="M52" s="508">
        <v>2500</v>
      </c>
      <c r="N52" s="375">
        <v>98</v>
      </c>
      <c r="O52" s="375">
        <v>2000</v>
      </c>
      <c r="P52" s="375"/>
      <c r="Q52" s="375">
        <v>499</v>
      </c>
      <c r="R52" s="375"/>
      <c r="S52" s="375"/>
      <c r="T52" s="508">
        <f>632+93</f>
        <v>725</v>
      </c>
      <c r="U52" s="375"/>
      <c r="V52" s="375"/>
      <c r="W52" s="400" t="s">
        <v>146</v>
      </c>
      <c r="X52" s="365"/>
      <c r="Y52" s="365"/>
    </row>
    <row r="53" spans="1:25" s="43" customFormat="1" ht="0.75" customHeight="1">
      <c r="A53" s="161"/>
      <c r="B53" s="112"/>
      <c r="C53" s="41"/>
      <c r="D53" s="41"/>
      <c r="E53" s="36"/>
      <c r="F53"/>
      <c r="G53" s="41"/>
      <c r="H53" s="41"/>
      <c r="I53" s="41"/>
      <c r="J53" s="36"/>
      <c r="K53" s="41"/>
      <c r="L53" s="41"/>
      <c r="M53" s="41"/>
      <c r="N53" s="41"/>
      <c r="O53" s="41"/>
      <c r="P53" s="41"/>
      <c r="Q53" s="41"/>
      <c r="R53" s="41"/>
      <c r="S53" s="41"/>
      <c r="T53" s="41"/>
      <c r="U53" s="41"/>
      <c r="V53" s="41"/>
      <c r="W53" s="41"/>
      <c r="X53" s="133"/>
      <c r="Y53" s="135"/>
    </row>
    <row r="54" spans="1:25" s="43" customFormat="1" ht="23.25" hidden="1">
      <c r="A54" s="47"/>
      <c r="B54" s="45" t="s">
        <v>74</v>
      </c>
      <c r="C54" s="50"/>
      <c r="D54" s="48"/>
      <c r="E54" s="66"/>
      <c r="F54" s="49"/>
      <c r="G54" s="50"/>
      <c r="H54" s="50"/>
      <c r="I54" s="59"/>
      <c r="J54" s="40"/>
      <c r="K54" s="42">
        <f aca="true" t="shared" si="22" ref="K54:P54">SUM(K55:K56)</f>
        <v>0</v>
      </c>
      <c r="L54" s="42">
        <f t="shared" si="22"/>
        <v>0</v>
      </c>
      <c r="M54" s="42">
        <f t="shared" si="22"/>
        <v>0</v>
      </c>
      <c r="N54" s="42">
        <f t="shared" si="22"/>
        <v>0</v>
      </c>
      <c r="O54" s="42">
        <f t="shared" si="22"/>
        <v>0</v>
      </c>
      <c r="P54" s="42">
        <f t="shared" si="22"/>
        <v>0</v>
      </c>
      <c r="Q54" s="42"/>
      <c r="R54" s="42"/>
      <c r="S54" s="42"/>
      <c r="T54" s="42"/>
      <c r="U54" s="42"/>
      <c r="V54" s="42"/>
      <c r="W54" s="42"/>
      <c r="X54" s="133"/>
      <c r="Y54" s="135"/>
    </row>
    <row r="55" spans="1:25" s="43" customFormat="1" ht="12" customHeight="1" hidden="1">
      <c r="A55" s="36"/>
      <c r="B55" s="288"/>
      <c r="C55" s="39"/>
      <c r="D55" s="36"/>
      <c r="E55" s="40"/>
      <c r="F55" s="38"/>
      <c r="G55" s="212"/>
      <c r="H55" s="212"/>
      <c r="I55" s="70"/>
      <c r="J55" s="40"/>
      <c r="K55" s="41"/>
      <c r="L55" s="41"/>
      <c r="M55" s="41"/>
      <c r="N55" s="41"/>
      <c r="O55" s="41"/>
      <c r="P55" s="41"/>
      <c r="Q55" s="41"/>
      <c r="R55" s="41"/>
      <c r="S55" s="41"/>
      <c r="T55" s="41"/>
      <c r="U55" s="41"/>
      <c r="V55" s="41"/>
      <c r="W55" s="41"/>
      <c r="X55" s="133"/>
      <c r="Y55" s="135"/>
    </row>
    <row r="56" spans="1:25" s="43" customFormat="1" ht="0.75" customHeight="1" hidden="1">
      <c r="A56" s="41"/>
      <c r="B56" s="112"/>
      <c r="C56" s="41"/>
      <c r="D56" s="41"/>
      <c r="E56" s="36"/>
      <c r="F56"/>
      <c r="G56" s="41"/>
      <c r="H56" s="41"/>
      <c r="I56" s="41"/>
      <c r="J56" s="36"/>
      <c r="K56" s="41"/>
      <c r="L56" s="41"/>
      <c r="M56" s="41"/>
      <c r="N56" s="41"/>
      <c r="O56" s="41"/>
      <c r="P56" s="41"/>
      <c r="Q56" s="41"/>
      <c r="R56" s="41"/>
      <c r="S56" s="41"/>
      <c r="T56" s="41"/>
      <c r="U56" s="41"/>
      <c r="V56" s="41"/>
      <c r="W56" s="41"/>
      <c r="X56" s="133"/>
      <c r="Y56" s="135"/>
    </row>
    <row r="57" spans="1:25" s="43" customFormat="1" ht="18" customHeight="1">
      <c r="A57" s="47" t="s">
        <v>53</v>
      </c>
      <c r="B57" s="65" t="s">
        <v>54</v>
      </c>
      <c r="C57" s="50"/>
      <c r="D57" s="48"/>
      <c r="E57" s="66"/>
      <c r="F57" s="49"/>
      <c r="G57" s="50"/>
      <c r="H57" s="50"/>
      <c r="I57" s="59"/>
      <c r="J57" s="40"/>
      <c r="K57" s="42">
        <f aca="true" t="shared" si="23" ref="K57:Q57">K58+K60</f>
        <v>62360.028</v>
      </c>
      <c r="L57" s="42">
        <f t="shared" si="23"/>
        <v>62360.028</v>
      </c>
      <c r="M57" s="42">
        <f t="shared" si="23"/>
        <v>20177</v>
      </c>
      <c r="N57" s="42">
        <f t="shared" si="23"/>
        <v>282</v>
      </c>
      <c r="O57" s="42">
        <f t="shared" si="23"/>
        <v>8000</v>
      </c>
      <c r="P57" s="42">
        <f t="shared" si="23"/>
        <v>0</v>
      </c>
      <c r="Q57" s="42">
        <f t="shared" si="23"/>
        <v>16073</v>
      </c>
      <c r="R57" s="42"/>
      <c r="S57" s="42"/>
      <c r="T57" s="42">
        <f>T58+T60</f>
        <v>16732</v>
      </c>
      <c r="U57" s="42"/>
      <c r="V57" s="42"/>
      <c r="W57" s="42"/>
      <c r="X57" s="133"/>
      <c r="Y57" s="135"/>
    </row>
    <row r="58" spans="1:25" s="43" customFormat="1" ht="19.5" customHeight="1">
      <c r="A58" s="47"/>
      <c r="B58" s="45" t="s">
        <v>73</v>
      </c>
      <c r="C58" s="50"/>
      <c r="D58" s="48"/>
      <c r="E58" s="66"/>
      <c r="F58" s="49"/>
      <c r="G58" s="50"/>
      <c r="H58" s="50"/>
      <c r="I58" s="59"/>
      <c r="J58" s="40"/>
      <c r="K58" s="42">
        <f aca="true" t="shared" si="24" ref="K58:V58">K59</f>
        <v>40400.867</v>
      </c>
      <c r="L58" s="42">
        <f t="shared" si="24"/>
        <v>40400.867</v>
      </c>
      <c r="M58" s="42">
        <f t="shared" si="24"/>
        <v>2896</v>
      </c>
      <c r="N58" s="42">
        <f t="shared" si="24"/>
        <v>0</v>
      </c>
      <c r="O58" s="42">
        <f t="shared" si="24"/>
        <v>0</v>
      </c>
      <c r="P58" s="42">
        <f t="shared" si="24"/>
        <v>0</v>
      </c>
      <c r="Q58" s="42">
        <f t="shared" si="24"/>
        <v>0</v>
      </c>
      <c r="R58" s="42">
        <f t="shared" si="24"/>
        <v>0</v>
      </c>
      <c r="S58" s="42">
        <f t="shared" si="24"/>
        <v>0</v>
      </c>
      <c r="T58" s="42">
        <f t="shared" si="24"/>
        <v>1022</v>
      </c>
      <c r="U58" s="42">
        <f t="shared" si="24"/>
        <v>0</v>
      </c>
      <c r="V58" s="42">
        <f t="shared" si="24"/>
        <v>0</v>
      </c>
      <c r="W58" s="42"/>
      <c r="X58" s="133"/>
      <c r="Y58" s="135"/>
    </row>
    <row r="59" spans="1:25" s="385" customFormat="1" ht="75">
      <c r="A59" s="508">
        <v>3</v>
      </c>
      <c r="B59" s="387" t="s">
        <v>288</v>
      </c>
      <c r="C59" s="360" t="s">
        <v>305</v>
      </c>
      <c r="D59" s="508" t="s">
        <v>93</v>
      </c>
      <c r="E59" s="360" t="s">
        <v>104</v>
      </c>
      <c r="F59" s="383">
        <v>7410845</v>
      </c>
      <c r="G59" s="508"/>
      <c r="H59" s="508"/>
      <c r="I59" s="508"/>
      <c r="J59" s="519" t="s">
        <v>311</v>
      </c>
      <c r="K59" s="508">
        <v>40400.867</v>
      </c>
      <c r="L59" s="508">
        <v>40400.867</v>
      </c>
      <c r="M59" s="508">
        <v>2896</v>
      </c>
      <c r="N59" s="508"/>
      <c r="O59" s="508"/>
      <c r="P59" s="508"/>
      <c r="Q59" s="508"/>
      <c r="R59" s="508"/>
      <c r="S59" s="508"/>
      <c r="T59" s="508">
        <f>958+64</f>
        <v>1022</v>
      </c>
      <c r="U59" s="508"/>
      <c r="V59" s="508"/>
      <c r="W59" s="347" t="s">
        <v>303</v>
      </c>
      <c r="X59" s="520"/>
      <c r="Y59" s="521"/>
    </row>
    <row r="60" spans="1:25" s="43" customFormat="1" ht="27.75" customHeight="1">
      <c r="A60" s="47"/>
      <c r="B60" s="45" t="s">
        <v>74</v>
      </c>
      <c r="C60" s="42"/>
      <c r="D60" s="42"/>
      <c r="E60" s="42"/>
      <c r="F60" s="42"/>
      <c r="G60" s="42"/>
      <c r="H60" s="42"/>
      <c r="I60" s="42"/>
      <c r="J60" s="42"/>
      <c r="K60" s="42">
        <f aca="true" t="shared" si="25" ref="K60:Q60">K61</f>
        <v>21959.161</v>
      </c>
      <c r="L60" s="42">
        <f t="shared" si="25"/>
        <v>21959.161</v>
      </c>
      <c r="M60" s="42">
        <f t="shared" si="25"/>
        <v>17281</v>
      </c>
      <c r="N60" s="42">
        <f t="shared" si="25"/>
        <v>282</v>
      </c>
      <c r="O60" s="42">
        <f t="shared" si="25"/>
        <v>8000</v>
      </c>
      <c r="P60" s="42">
        <f t="shared" si="25"/>
        <v>0</v>
      </c>
      <c r="Q60" s="42">
        <f t="shared" si="25"/>
        <v>16073</v>
      </c>
      <c r="R60" s="42"/>
      <c r="S60" s="42"/>
      <c r="T60" s="42">
        <f>T61</f>
        <v>15710</v>
      </c>
      <c r="U60" s="42"/>
      <c r="V60" s="42"/>
      <c r="W60" s="42"/>
      <c r="X60" s="133"/>
      <c r="Y60" s="135"/>
    </row>
    <row r="61" spans="1:25" s="405" customFormat="1" ht="127.5">
      <c r="A61" s="357">
        <v>4</v>
      </c>
      <c r="B61" s="387" t="s">
        <v>154</v>
      </c>
      <c r="C61" s="356" t="s">
        <v>166</v>
      </c>
      <c r="D61" s="357" t="s">
        <v>93</v>
      </c>
      <c r="E61" s="357" t="s">
        <v>241</v>
      </c>
      <c r="F61" s="359">
        <v>7594215</v>
      </c>
      <c r="G61" s="356">
        <v>223</v>
      </c>
      <c r="H61" s="356"/>
      <c r="I61" s="357" t="s">
        <v>222</v>
      </c>
      <c r="J61" s="402" t="s">
        <v>221</v>
      </c>
      <c r="K61" s="362">
        <v>21959.161</v>
      </c>
      <c r="L61" s="362">
        <f>K61</f>
        <v>21959.161</v>
      </c>
      <c r="M61" s="362">
        <v>17281</v>
      </c>
      <c r="N61" s="362">
        <v>282</v>
      </c>
      <c r="O61" s="403">
        <v>8000</v>
      </c>
      <c r="P61" s="362"/>
      <c r="Q61" s="362">
        <v>16073</v>
      </c>
      <c r="R61" s="362"/>
      <c r="S61" s="362"/>
      <c r="T61" s="362">
        <v>15710</v>
      </c>
      <c r="U61" s="362"/>
      <c r="V61" s="362"/>
      <c r="W61" s="362"/>
      <c r="X61" s="404"/>
      <c r="Y61" s="404"/>
    </row>
    <row r="62" spans="1:25" s="43" customFormat="1" ht="23.25">
      <c r="A62" s="47" t="s">
        <v>55</v>
      </c>
      <c r="B62" s="65" t="s">
        <v>56</v>
      </c>
      <c r="C62" s="50"/>
      <c r="D62" s="48"/>
      <c r="E62" s="66"/>
      <c r="F62" s="49"/>
      <c r="G62" s="50"/>
      <c r="H62" s="50"/>
      <c r="I62" s="59"/>
      <c r="J62" s="40"/>
      <c r="K62" s="42">
        <f aca="true" t="shared" si="26" ref="K62:Q62">K63+K65</f>
        <v>0</v>
      </c>
      <c r="L62" s="42">
        <f t="shared" si="26"/>
        <v>0</v>
      </c>
      <c r="M62" s="42">
        <f t="shared" si="26"/>
        <v>0</v>
      </c>
      <c r="N62" s="42">
        <f t="shared" si="26"/>
        <v>0</v>
      </c>
      <c r="O62" s="42">
        <f t="shared" si="26"/>
        <v>0</v>
      </c>
      <c r="P62" s="42">
        <f t="shared" si="26"/>
        <v>0</v>
      </c>
      <c r="Q62" s="42">
        <f t="shared" si="26"/>
        <v>0</v>
      </c>
      <c r="R62" s="42"/>
      <c r="S62" s="42"/>
      <c r="T62" s="42">
        <f>T63+T65</f>
        <v>0</v>
      </c>
      <c r="U62" s="42"/>
      <c r="V62" s="42"/>
      <c r="W62" s="42"/>
      <c r="X62" s="133"/>
      <c r="Y62" s="135"/>
    </row>
    <row r="63" spans="1:25" s="43" customFormat="1" ht="23.25" hidden="1">
      <c r="A63" s="47"/>
      <c r="B63" s="45" t="s">
        <v>73</v>
      </c>
      <c r="C63" s="50"/>
      <c r="D63" s="48"/>
      <c r="E63" s="66"/>
      <c r="F63" s="49"/>
      <c r="G63" s="50"/>
      <c r="H63" s="50"/>
      <c r="I63" s="59"/>
      <c r="J63" s="40"/>
      <c r="K63" s="42">
        <f>K64</f>
        <v>0</v>
      </c>
      <c r="L63" s="42">
        <f>L64</f>
        <v>0</v>
      </c>
      <c r="M63" s="42">
        <f>M64</f>
        <v>0</v>
      </c>
      <c r="N63" s="42">
        <f>N64</f>
        <v>0</v>
      </c>
      <c r="O63" s="42">
        <f>O64</f>
        <v>0</v>
      </c>
      <c r="P63" s="42"/>
      <c r="Q63" s="42"/>
      <c r="R63" s="42"/>
      <c r="S63" s="42"/>
      <c r="T63" s="42"/>
      <c r="U63" s="42"/>
      <c r="V63" s="42"/>
      <c r="W63" s="42"/>
      <c r="X63" s="133"/>
      <c r="Y63" s="135"/>
    </row>
    <row r="64" spans="1:25" s="43" customFormat="1" ht="28.5" customHeight="1" hidden="1">
      <c r="A64" s="25"/>
      <c r="B64" s="289"/>
      <c r="C64" s="39"/>
      <c r="D64" s="36"/>
      <c r="E64" s="40"/>
      <c r="F64" s="38"/>
      <c r="G64" s="36"/>
      <c r="H64" s="36"/>
      <c r="I64" s="70"/>
      <c r="J64" s="40"/>
      <c r="K64" s="41"/>
      <c r="L64" s="41"/>
      <c r="M64" s="41"/>
      <c r="N64" s="41"/>
      <c r="O64" s="41"/>
      <c r="P64" s="41"/>
      <c r="Q64" s="41"/>
      <c r="R64" s="41"/>
      <c r="S64" s="41"/>
      <c r="T64" s="41"/>
      <c r="U64" s="41"/>
      <c r="V64" s="41"/>
      <c r="W64" s="41"/>
      <c r="X64" s="133"/>
      <c r="Y64" s="135"/>
    </row>
    <row r="65" spans="1:25" s="43" customFormat="1" ht="23.25" hidden="1">
      <c r="A65" s="47"/>
      <c r="B65" s="45" t="s">
        <v>74</v>
      </c>
      <c r="C65" s="50"/>
      <c r="D65" s="48"/>
      <c r="E65" s="66"/>
      <c r="F65" s="49"/>
      <c r="G65" s="50"/>
      <c r="H65" s="50"/>
      <c r="I65" s="59"/>
      <c r="J65" s="40"/>
      <c r="K65" s="42">
        <v>0</v>
      </c>
      <c r="L65" s="42">
        <v>0</v>
      </c>
      <c r="M65" s="42">
        <v>0</v>
      </c>
      <c r="N65" s="42">
        <v>0</v>
      </c>
      <c r="O65" s="42">
        <v>0</v>
      </c>
      <c r="P65" s="42"/>
      <c r="Q65" s="42"/>
      <c r="R65" s="42"/>
      <c r="S65" s="42"/>
      <c r="T65" s="42"/>
      <c r="U65" s="42"/>
      <c r="V65" s="42"/>
      <c r="W65" s="42"/>
      <c r="X65" s="133"/>
      <c r="Y65" s="135"/>
    </row>
    <row r="66" spans="1:25" s="43" customFormat="1" ht="23.25">
      <c r="A66" s="47" t="s">
        <v>57</v>
      </c>
      <c r="B66" s="45" t="s">
        <v>58</v>
      </c>
      <c r="C66" s="39"/>
      <c r="D66" s="50"/>
      <c r="E66" s="68"/>
      <c r="F66" s="49"/>
      <c r="G66" s="69"/>
      <c r="H66" s="69"/>
      <c r="I66" s="70"/>
      <c r="J66" s="40"/>
      <c r="K66" s="42">
        <f aca="true" t="shared" si="27" ref="K66:Q66">K67+K70</f>
        <v>0</v>
      </c>
      <c r="L66" s="42">
        <f t="shared" si="27"/>
        <v>0</v>
      </c>
      <c r="M66" s="42">
        <f t="shared" si="27"/>
        <v>0</v>
      </c>
      <c r="N66" s="42">
        <f t="shared" si="27"/>
        <v>0</v>
      </c>
      <c r="O66" s="42">
        <f t="shared" si="27"/>
        <v>0</v>
      </c>
      <c r="P66" s="42">
        <f t="shared" si="27"/>
        <v>0</v>
      </c>
      <c r="Q66" s="42">
        <f t="shared" si="27"/>
        <v>0</v>
      </c>
      <c r="R66" s="42"/>
      <c r="S66" s="42"/>
      <c r="T66" s="42">
        <f>T67+T70</f>
        <v>0</v>
      </c>
      <c r="U66" s="42"/>
      <c r="V66" s="42"/>
      <c r="W66" s="42"/>
      <c r="X66" s="133"/>
      <c r="Y66" s="135"/>
    </row>
    <row r="67" spans="1:25" s="43" customFormat="1" ht="23.25" hidden="1">
      <c r="A67" s="47"/>
      <c r="B67" s="45" t="s">
        <v>73</v>
      </c>
      <c r="C67" s="39"/>
      <c r="D67" s="50"/>
      <c r="E67" s="68"/>
      <c r="F67" s="49"/>
      <c r="G67" s="69"/>
      <c r="H67" s="69"/>
      <c r="I67" s="70"/>
      <c r="J67" s="40"/>
      <c r="K67" s="42">
        <f aca="true" t="shared" si="28" ref="K67:P67">SUM(K68:K69)</f>
        <v>0</v>
      </c>
      <c r="L67" s="42">
        <f t="shared" si="28"/>
        <v>0</v>
      </c>
      <c r="M67" s="42">
        <f t="shared" si="28"/>
        <v>0</v>
      </c>
      <c r="N67" s="42">
        <f t="shared" si="28"/>
        <v>0</v>
      </c>
      <c r="O67" s="42">
        <f t="shared" si="28"/>
        <v>0</v>
      </c>
      <c r="P67" s="42">
        <f t="shared" si="28"/>
        <v>0</v>
      </c>
      <c r="Q67" s="42"/>
      <c r="R67" s="42"/>
      <c r="S67" s="42"/>
      <c r="T67" s="42"/>
      <c r="U67" s="42"/>
      <c r="V67" s="42"/>
      <c r="W67" s="42"/>
      <c r="X67" s="133"/>
      <c r="Y67" s="135"/>
    </row>
    <row r="68" spans="1:25" s="43" customFormat="1" ht="0.75" customHeight="1" hidden="1">
      <c r="A68" s="41"/>
      <c r="B68" s="35"/>
      <c r="C68" s="41"/>
      <c r="D68" s="41"/>
      <c r="E68" s="36"/>
      <c r="F68"/>
      <c r="G68" s="41"/>
      <c r="H68" s="41"/>
      <c r="I68" s="41"/>
      <c r="J68" s="36"/>
      <c r="K68" s="41"/>
      <c r="L68" s="41"/>
      <c r="M68" s="41"/>
      <c r="N68" s="41"/>
      <c r="O68" s="41"/>
      <c r="P68" s="41"/>
      <c r="Q68" s="41"/>
      <c r="R68" s="41"/>
      <c r="S68" s="41"/>
      <c r="T68" s="41"/>
      <c r="U68" s="41"/>
      <c r="V68" s="41"/>
      <c r="W68" s="41"/>
      <c r="X68" s="133"/>
      <c r="Y68" s="135"/>
    </row>
    <row r="69" spans="1:25" s="43" customFormat="1" ht="23.25" hidden="1">
      <c r="A69" s="41"/>
      <c r="B69" s="306"/>
      <c r="C69" s="41"/>
      <c r="D69" s="41"/>
      <c r="E69" s="36"/>
      <c r="F69"/>
      <c r="G69" s="41"/>
      <c r="H69" s="41"/>
      <c r="I69" s="41"/>
      <c r="J69" s="36"/>
      <c r="K69" s="41"/>
      <c r="L69" s="41"/>
      <c r="M69" s="41"/>
      <c r="N69" s="41"/>
      <c r="O69" s="41"/>
      <c r="P69" s="41"/>
      <c r="Q69" s="41"/>
      <c r="R69" s="41"/>
      <c r="S69" s="41"/>
      <c r="T69" s="41"/>
      <c r="U69" s="41"/>
      <c r="V69" s="41"/>
      <c r="W69" s="41"/>
      <c r="X69" s="133"/>
      <c r="Y69" s="135"/>
    </row>
    <row r="70" spans="1:25" s="43" customFormat="1" ht="15" customHeight="1" hidden="1">
      <c r="A70" s="47"/>
      <c r="B70" s="45" t="s">
        <v>74</v>
      </c>
      <c r="C70" s="39"/>
      <c r="D70" s="50"/>
      <c r="E70" s="68"/>
      <c r="F70" s="49"/>
      <c r="G70" s="69"/>
      <c r="H70" s="69"/>
      <c r="I70" s="70"/>
      <c r="J70" s="40"/>
      <c r="K70" s="42">
        <v>0</v>
      </c>
      <c r="L70" s="42">
        <v>0</v>
      </c>
      <c r="M70" s="42">
        <v>0</v>
      </c>
      <c r="N70" s="42">
        <v>0</v>
      </c>
      <c r="O70" s="42">
        <v>0</v>
      </c>
      <c r="P70" s="42">
        <v>0</v>
      </c>
      <c r="Q70" s="42"/>
      <c r="R70" s="42"/>
      <c r="S70" s="42"/>
      <c r="T70" s="42"/>
      <c r="U70" s="42"/>
      <c r="V70" s="42"/>
      <c r="W70" s="42"/>
      <c r="X70" s="133"/>
      <c r="Y70" s="135"/>
    </row>
    <row r="71" spans="1:25" s="43" customFormat="1" ht="23.25">
      <c r="A71" s="47" t="s">
        <v>59</v>
      </c>
      <c r="B71" s="45" t="s">
        <v>60</v>
      </c>
      <c r="C71" s="50"/>
      <c r="D71" s="48"/>
      <c r="E71" s="66"/>
      <c r="F71" s="49"/>
      <c r="G71" s="50"/>
      <c r="H71" s="50"/>
      <c r="I71" s="59"/>
      <c r="J71" s="40"/>
      <c r="K71" s="42">
        <f aca="true" t="shared" si="29" ref="K71:Q71">K72+K77</f>
        <v>137429.63799999998</v>
      </c>
      <c r="L71" s="42">
        <f t="shared" si="29"/>
        <v>137429.63799999998</v>
      </c>
      <c r="M71" s="42">
        <f t="shared" si="29"/>
        <v>134203</v>
      </c>
      <c r="N71" s="42">
        <f t="shared" si="29"/>
        <v>54361</v>
      </c>
      <c r="O71" s="42">
        <f t="shared" si="29"/>
        <v>27894</v>
      </c>
      <c r="P71" s="42">
        <f t="shared" si="29"/>
        <v>0</v>
      </c>
      <c r="Q71" s="42">
        <f t="shared" si="29"/>
        <v>6758</v>
      </c>
      <c r="R71" s="42"/>
      <c r="S71" s="42"/>
      <c r="T71" s="42">
        <f>T72+T77</f>
        <v>22723</v>
      </c>
      <c r="U71" s="42"/>
      <c r="V71" s="42"/>
      <c r="W71" s="42"/>
      <c r="X71" s="133"/>
      <c r="Y71" s="135"/>
    </row>
    <row r="72" spans="1:25" s="43" customFormat="1" ht="21" customHeight="1">
      <c r="A72" s="47"/>
      <c r="B72" s="45" t="s">
        <v>75</v>
      </c>
      <c r="C72" s="50"/>
      <c r="D72" s="48"/>
      <c r="E72" s="66"/>
      <c r="F72" s="49"/>
      <c r="G72" s="50"/>
      <c r="H72" s="50"/>
      <c r="I72" s="59"/>
      <c r="J72" s="36"/>
      <c r="K72" s="42">
        <f aca="true" t="shared" si="30" ref="K72:Q72">SUM(K73:K76)</f>
        <v>134067.79499999998</v>
      </c>
      <c r="L72" s="42">
        <f t="shared" si="30"/>
        <v>134067.79499999998</v>
      </c>
      <c r="M72" s="42">
        <f t="shared" si="30"/>
        <v>130503</v>
      </c>
      <c r="N72" s="42">
        <f t="shared" si="30"/>
        <v>54361</v>
      </c>
      <c r="O72" s="42">
        <f t="shared" si="30"/>
        <v>24194</v>
      </c>
      <c r="P72" s="42">
        <f t="shared" si="30"/>
        <v>0</v>
      </c>
      <c r="Q72" s="42">
        <f t="shared" si="30"/>
        <v>4011</v>
      </c>
      <c r="R72" s="42"/>
      <c r="S72" s="42"/>
      <c r="T72" s="42">
        <f>SUM(T73:T76)</f>
        <v>20643</v>
      </c>
      <c r="U72" s="42"/>
      <c r="V72" s="42"/>
      <c r="W72" s="42"/>
      <c r="X72" s="133"/>
      <c r="Y72" s="135"/>
    </row>
    <row r="73" spans="1:25" s="354" customFormat="1" ht="153">
      <c r="A73" s="352">
        <v>5</v>
      </c>
      <c r="B73" s="387" t="s">
        <v>156</v>
      </c>
      <c r="C73" s="362" t="s">
        <v>157</v>
      </c>
      <c r="D73" s="362" t="s">
        <v>93</v>
      </c>
      <c r="E73" s="357" t="s">
        <v>104</v>
      </c>
      <c r="F73" s="359">
        <v>7479789</v>
      </c>
      <c r="G73" s="362">
        <v>292</v>
      </c>
      <c r="H73" s="362"/>
      <c r="I73" s="362" t="s">
        <v>306</v>
      </c>
      <c r="J73" s="358" t="s">
        <v>307</v>
      </c>
      <c r="K73" s="362">
        <v>97442</v>
      </c>
      <c r="L73" s="362">
        <f>K73</f>
        <v>97442</v>
      </c>
      <c r="M73" s="362">
        <v>97000</v>
      </c>
      <c r="N73" s="362">
        <v>26214</v>
      </c>
      <c r="O73" s="352">
        <v>20000</v>
      </c>
      <c r="P73" s="352"/>
      <c r="Q73" s="352">
        <v>1000</v>
      </c>
      <c r="R73" s="352"/>
      <c r="S73" s="352"/>
      <c r="T73" s="352">
        <f>17000+549</f>
        <v>17549</v>
      </c>
      <c r="U73" s="352"/>
      <c r="V73" s="352"/>
      <c r="W73" s="352"/>
      <c r="X73" s="406"/>
      <c r="Y73" s="407"/>
    </row>
    <row r="74" spans="1:35" s="367" customFormat="1" ht="127.5">
      <c r="A74" s="352">
        <v>6</v>
      </c>
      <c r="B74" s="505" t="s">
        <v>122</v>
      </c>
      <c r="C74" s="356" t="s">
        <v>125</v>
      </c>
      <c r="D74" s="357" t="s">
        <v>93</v>
      </c>
      <c r="E74" s="358" t="s">
        <v>104</v>
      </c>
      <c r="F74" s="359">
        <v>7649545</v>
      </c>
      <c r="G74" s="357">
        <v>292</v>
      </c>
      <c r="H74" s="357"/>
      <c r="I74" s="360" t="s">
        <v>124</v>
      </c>
      <c r="J74" s="358" t="s">
        <v>225</v>
      </c>
      <c r="K74" s="362">
        <v>2663.534</v>
      </c>
      <c r="L74" s="362">
        <f>K74</f>
        <v>2663.534</v>
      </c>
      <c r="M74" s="362">
        <v>2590</v>
      </c>
      <c r="N74" s="462">
        <v>1542</v>
      </c>
      <c r="O74" s="362">
        <v>900</v>
      </c>
      <c r="P74" s="364"/>
      <c r="Q74" s="368">
        <v>1024</v>
      </c>
      <c r="R74" s="369"/>
      <c r="S74" s="369"/>
      <c r="T74" s="368">
        <v>875</v>
      </c>
      <c r="U74" s="369"/>
      <c r="V74" s="369"/>
      <c r="W74" s="369"/>
      <c r="X74" s="365"/>
      <c r="Y74" s="366"/>
      <c r="Z74" s="366"/>
      <c r="AA74" s="366"/>
      <c r="AB74" s="366"/>
      <c r="AC74" s="366"/>
      <c r="AD74" s="366"/>
      <c r="AE74" s="366"/>
      <c r="AF74" s="366"/>
      <c r="AG74" s="366"/>
      <c r="AH74" s="366"/>
      <c r="AI74" s="366"/>
    </row>
    <row r="75" spans="1:35" s="354" customFormat="1" ht="114.75">
      <c r="A75" s="352">
        <v>7</v>
      </c>
      <c r="B75" s="505" t="s">
        <v>120</v>
      </c>
      <c r="C75" s="356" t="s">
        <v>97</v>
      </c>
      <c r="D75" s="357" t="s">
        <v>93</v>
      </c>
      <c r="E75" s="358" t="s">
        <v>104</v>
      </c>
      <c r="F75" s="359">
        <v>7567685</v>
      </c>
      <c r="G75" s="357">
        <v>292</v>
      </c>
      <c r="H75" s="357"/>
      <c r="I75" s="360" t="s">
        <v>158</v>
      </c>
      <c r="J75" s="358" t="s">
        <v>159</v>
      </c>
      <c r="K75" s="362">
        <v>7294.185</v>
      </c>
      <c r="L75" s="362">
        <v>7294.185</v>
      </c>
      <c r="M75" s="362">
        <v>7294</v>
      </c>
      <c r="N75" s="362">
        <v>3730</v>
      </c>
      <c r="O75" s="362">
        <v>3294</v>
      </c>
      <c r="P75" s="364"/>
      <c r="Q75" s="368">
        <v>1871</v>
      </c>
      <c r="R75" s="369"/>
      <c r="S75" s="369"/>
      <c r="T75" s="368">
        <f>2290-93-64</f>
        <v>2133</v>
      </c>
      <c r="U75" s="369"/>
      <c r="V75" s="369"/>
      <c r="W75" s="369"/>
      <c r="X75" s="365"/>
      <c r="Y75" s="397"/>
      <c r="Z75" s="397"/>
      <c r="AA75" s="397"/>
      <c r="AB75" s="397"/>
      <c r="AC75" s="397"/>
      <c r="AD75" s="397"/>
      <c r="AE75" s="397"/>
      <c r="AF75" s="397"/>
      <c r="AG75" s="397"/>
      <c r="AH75" s="397"/>
      <c r="AI75" s="397"/>
    </row>
    <row r="76" spans="1:35" s="354" customFormat="1" ht="229.5">
      <c r="A76" s="352">
        <v>8</v>
      </c>
      <c r="B76" s="505" t="s">
        <v>186</v>
      </c>
      <c r="C76" s="362" t="s">
        <v>92</v>
      </c>
      <c r="D76" s="362" t="s">
        <v>93</v>
      </c>
      <c r="E76" s="357" t="s">
        <v>104</v>
      </c>
      <c r="F76" s="408">
        <v>7498196</v>
      </c>
      <c r="G76" s="362">
        <v>292</v>
      </c>
      <c r="H76" s="362"/>
      <c r="I76" s="362" t="s">
        <v>227</v>
      </c>
      <c r="J76" s="358" t="s">
        <v>226</v>
      </c>
      <c r="K76" s="362">
        <v>26668.076</v>
      </c>
      <c r="L76" s="362">
        <v>26668.076</v>
      </c>
      <c r="M76" s="362">
        <v>23619</v>
      </c>
      <c r="N76" s="362">
        <v>22875</v>
      </c>
      <c r="O76" s="362"/>
      <c r="P76" s="364"/>
      <c r="Q76" s="368">
        <v>116</v>
      </c>
      <c r="R76" s="369"/>
      <c r="S76" s="369"/>
      <c r="T76" s="368">
        <v>86</v>
      </c>
      <c r="U76" s="369"/>
      <c r="V76" s="369"/>
      <c r="W76" s="347"/>
      <c r="X76" s="365"/>
      <c r="Y76" s="397"/>
      <c r="Z76" s="397"/>
      <c r="AA76" s="397"/>
      <c r="AB76" s="397"/>
      <c r="AC76" s="397"/>
      <c r="AD76" s="397"/>
      <c r="AE76" s="397"/>
      <c r="AF76" s="397"/>
      <c r="AG76" s="397"/>
      <c r="AH76" s="397"/>
      <c r="AI76" s="397"/>
    </row>
    <row r="77" spans="1:25" s="32" customFormat="1" ht="23.25">
      <c r="A77" s="47"/>
      <c r="B77" s="45" t="s">
        <v>74</v>
      </c>
      <c r="C77" s="50"/>
      <c r="D77" s="47"/>
      <c r="E77" s="40"/>
      <c r="F77" s="38"/>
      <c r="G77" s="50"/>
      <c r="H77" s="50"/>
      <c r="I77" s="36"/>
      <c r="J77" s="42"/>
      <c r="K77" s="42">
        <f aca="true" t="shared" si="31" ref="K77:Q77">SUM(K78:K78)</f>
        <v>3361.843</v>
      </c>
      <c r="L77" s="42">
        <f t="shared" si="31"/>
        <v>3361.843</v>
      </c>
      <c r="M77" s="42">
        <f t="shared" si="31"/>
        <v>3700</v>
      </c>
      <c r="N77" s="42">
        <f t="shared" si="31"/>
        <v>0</v>
      </c>
      <c r="O77" s="42">
        <f t="shared" si="31"/>
        <v>3700</v>
      </c>
      <c r="P77" s="42">
        <f t="shared" si="31"/>
        <v>0</v>
      </c>
      <c r="Q77" s="42">
        <f t="shared" si="31"/>
        <v>2747</v>
      </c>
      <c r="R77" s="42"/>
      <c r="S77" s="42"/>
      <c r="T77" s="42">
        <f>SUM(T78:T78)</f>
        <v>2080</v>
      </c>
      <c r="U77" s="42"/>
      <c r="V77" s="42"/>
      <c r="W77" s="42"/>
      <c r="X77" s="133"/>
      <c r="Y77" s="135"/>
    </row>
    <row r="78" spans="1:25" s="409" customFormat="1" ht="89.25">
      <c r="A78" s="357">
        <v>9</v>
      </c>
      <c r="B78" s="505" t="s">
        <v>215</v>
      </c>
      <c r="C78" s="356" t="s">
        <v>97</v>
      </c>
      <c r="D78" s="357" t="s">
        <v>93</v>
      </c>
      <c r="E78" s="358" t="s">
        <v>104</v>
      </c>
      <c r="F78" s="359">
        <v>7732343</v>
      </c>
      <c r="G78" s="357">
        <v>292</v>
      </c>
      <c r="H78" s="357"/>
      <c r="I78" s="357" t="s">
        <v>217</v>
      </c>
      <c r="J78" s="358" t="s">
        <v>308</v>
      </c>
      <c r="K78" s="352">
        <v>3361.843</v>
      </c>
      <c r="L78" s="352">
        <v>3361.843</v>
      </c>
      <c r="M78" s="352">
        <v>3700</v>
      </c>
      <c r="N78" s="352">
        <v>0</v>
      </c>
      <c r="O78" s="352">
        <v>3700</v>
      </c>
      <c r="P78" s="362"/>
      <c r="Q78" s="362">
        <v>2747</v>
      </c>
      <c r="R78" s="362"/>
      <c r="S78" s="362"/>
      <c r="T78" s="362">
        <v>2080</v>
      </c>
      <c r="U78" s="362"/>
      <c r="V78" s="362"/>
      <c r="W78" s="362"/>
      <c r="X78" s="404"/>
      <c r="Y78" s="404"/>
    </row>
    <row r="79" spans="1:25" s="43" customFormat="1" ht="31.5">
      <c r="A79" s="50" t="s">
        <v>63</v>
      </c>
      <c r="B79" s="45" t="s">
        <v>64</v>
      </c>
      <c r="C79" s="50"/>
      <c r="D79" s="45"/>
      <c r="E79" s="68"/>
      <c r="F79" s="118"/>
      <c r="G79" s="45"/>
      <c r="H79" s="45"/>
      <c r="I79" s="42">
        <f aca="true" t="shared" si="32" ref="I79:Q79">I80+I81</f>
        <v>0</v>
      </c>
      <c r="J79" s="42">
        <f t="shared" si="32"/>
        <v>0</v>
      </c>
      <c r="K79" s="42">
        <f t="shared" si="32"/>
        <v>0</v>
      </c>
      <c r="L79" s="42">
        <f t="shared" si="32"/>
        <v>0</v>
      </c>
      <c r="M79" s="42">
        <f t="shared" si="32"/>
        <v>0</v>
      </c>
      <c r="N79" s="42">
        <f t="shared" si="32"/>
        <v>0</v>
      </c>
      <c r="O79" s="42">
        <f t="shared" si="32"/>
        <v>0</v>
      </c>
      <c r="P79" s="42">
        <f t="shared" si="32"/>
        <v>0</v>
      </c>
      <c r="Q79" s="42">
        <f t="shared" si="32"/>
        <v>0</v>
      </c>
      <c r="R79" s="42"/>
      <c r="S79" s="42"/>
      <c r="T79" s="42">
        <f>T80+T81</f>
        <v>0</v>
      </c>
      <c r="U79" s="42"/>
      <c r="V79" s="42"/>
      <c r="W79" s="42"/>
      <c r="X79" s="133"/>
      <c r="Y79" s="135"/>
    </row>
    <row r="80" spans="1:25" s="43" customFormat="1" ht="23.25">
      <c r="A80" s="50"/>
      <c r="B80" s="45" t="s">
        <v>90</v>
      </c>
      <c r="C80" s="50"/>
      <c r="D80" s="45"/>
      <c r="E80" s="68"/>
      <c r="F80" s="118"/>
      <c r="G80" s="45"/>
      <c r="H80" s="45"/>
      <c r="I80" s="70"/>
      <c r="J80" s="36"/>
      <c r="K80" s="73">
        <v>0</v>
      </c>
      <c r="L80" s="73">
        <v>0</v>
      </c>
      <c r="M80" s="73">
        <v>0</v>
      </c>
      <c r="N80" s="73">
        <v>0</v>
      </c>
      <c r="O80" s="73">
        <v>0</v>
      </c>
      <c r="P80" s="73">
        <v>0</v>
      </c>
      <c r="Q80" s="73"/>
      <c r="R80" s="73"/>
      <c r="S80" s="73"/>
      <c r="T80" s="73"/>
      <c r="U80" s="73"/>
      <c r="V80" s="73"/>
      <c r="W80" s="73"/>
      <c r="X80" s="133"/>
      <c r="Y80" s="135"/>
    </row>
    <row r="81" spans="1:25" s="43" customFormat="1" ht="31.5">
      <c r="A81" s="50"/>
      <c r="B81" s="45" t="s">
        <v>77</v>
      </c>
      <c r="C81" s="47"/>
      <c r="D81" s="42"/>
      <c r="E81" s="42"/>
      <c r="F81" s="119"/>
      <c r="G81" s="42"/>
      <c r="H81" s="42"/>
      <c r="I81" s="42"/>
      <c r="J81" s="42"/>
      <c r="K81" s="42">
        <v>0</v>
      </c>
      <c r="L81" s="42">
        <v>0</v>
      </c>
      <c r="M81" s="42">
        <v>0</v>
      </c>
      <c r="N81" s="42">
        <v>0</v>
      </c>
      <c r="O81" s="42">
        <v>0</v>
      </c>
      <c r="P81" s="42">
        <v>0</v>
      </c>
      <c r="Q81" s="42"/>
      <c r="R81" s="42"/>
      <c r="S81" s="42"/>
      <c r="T81" s="42"/>
      <c r="U81" s="42"/>
      <c r="V81" s="42"/>
      <c r="W81" s="42"/>
      <c r="X81" s="133"/>
      <c r="Y81" s="135"/>
    </row>
    <row r="82" spans="1:25" s="32" customFormat="1" ht="23.25">
      <c r="A82" s="47" t="s">
        <v>65</v>
      </c>
      <c r="B82" s="45" t="s">
        <v>66</v>
      </c>
      <c r="C82" s="50"/>
      <c r="D82" s="50"/>
      <c r="E82" s="50"/>
      <c r="F82" s="49"/>
      <c r="G82" s="50"/>
      <c r="H82" s="50"/>
      <c r="I82" s="50"/>
      <c r="J82" s="47"/>
      <c r="K82" s="42">
        <v>0</v>
      </c>
      <c r="L82" s="42">
        <v>0</v>
      </c>
      <c r="M82" s="42">
        <v>0</v>
      </c>
      <c r="N82" s="42">
        <v>0</v>
      </c>
      <c r="O82" s="42">
        <v>0</v>
      </c>
      <c r="P82" s="42">
        <v>0</v>
      </c>
      <c r="Q82" s="42">
        <v>0</v>
      </c>
      <c r="R82" s="42"/>
      <c r="S82" s="42"/>
      <c r="T82" s="42">
        <v>0</v>
      </c>
      <c r="U82" s="42"/>
      <c r="V82" s="42"/>
      <c r="W82" s="42"/>
      <c r="X82" s="133"/>
      <c r="Y82" s="135"/>
    </row>
    <row r="83" spans="1:25" s="32" customFormat="1" ht="0.75" customHeight="1">
      <c r="A83" s="47"/>
      <c r="B83" s="45" t="s">
        <v>90</v>
      </c>
      <c r="C83" s="50"/>
      <c r="D83" s="50"/>
      <c r="E83" s="50"/>
      <c r="F83" s="49"/>
      <c r="G83" s="50"/>
      <c r="H83" s="50"/>
      <c r="I83" s="50"/>
      <c r="J83" s="47"/>
      <c r="K83" s="42"/>
      <c r="L83" s="42"/>
      <c r="M83" s="42"/>
      <c r="N83" s="42"/>
      <c r="O83" s="42"/>
      <c r="P83" s="42"/>
      <c r="Q83" s="42"/>
      <c r="R83" s="42"/>
      <c r="S83" s="42"/>
      <c r="T83" s="42"/>
      <c r="U83" s="42"/>
      <c r="V83" s="42"/>
      <c r="W83" s="42"/>
      <c r="X83" s="133"/>
      <c r="Y83" s="135"/>
    </row>
    <row r="84" spans="1:25" s="32" customFormat="1" ht="23.25" hidden="1">
      <c r="A84" s="47"/>
      <c r="B84" s="45" t="s">
        <v>77</v>
      </c>
      <c r="C84" s="50"/>
      <c r="D84" s="50"/>
      <c r="E84" s="50"/>
      <c r="F84" s="49"/>
      <c r="G84" s="50"/>
      <c r="H84" s="50"/>
      <c r="I84" s="50"/>
      <c r="J84" s="47"/>
      <c r="K84" s="42"/>
      <c r="L84" s="42"/>
      <c r="M84" s="42"/>
      <c r="N84" s="42"/>
      <c r="O84" s="42"/>
      <c r="P84" s="42"/>
      <c r="Q84" s="42"/>
      <c r="R84" s="42"/>
      <c r="S84" s="42"/>
      <c r="T84" s="42"/>
      <c r="U84" s="42"/>
      <c r="V84" s="42"/>
      <c r="W84" s="42"/>
      <c r="X84" s="133"/>
      <c r="Y84" s="135"/>
    </row>
    <row r="85" spans="1:25" s="32" customFormat="1" ht="31.5">
      <c r="A85" s="47" t="s">
        <v>67</v>
      </c>
      <c r="B85" s="45" t="s">
        <v>78</v>
      </c>
      <c r="C85" s="50"/>
      <c r="D85" s="50"/>
      <c r="E85" s="50"/>
      <c r="F85" s="49"/>
      <c r="G85" s="50"/>
      <c r="H85" s="50"/>
      <c r="I85" s="50"/>
      <c r="J85" s="47"/>
      <c r="K85" s="42">
        <f aca="true" t="shared" si="33" ref="K85:Q85">K86+K87</f>
        <v>27416.225</v>
      </c>
      <c r="L85" s="42">
        <f t="shared" si="33"/>
        <v>27416.225</v>
      </c>
      <c r="M85" s="42">
        <f t="shared" si="33"/>
        <v>400</v>
      </c>
      <c r="N85" s="42">
        <f t="shared" si="33"/>
        <v>0</v>
      </c>
      <c r="O85" s="42">
        <f t="shared" si="33"/>
        <v>400</v>
      </c>
      <c r="P85" s="42">
        <f t="shared" si="33"/>
        <v>0</v>
      </c>
      <c r="Q85" s="42">
        <f t="shared" si="33"/>
        <v>400</v>
      </c>
      <c r="R85" s="42"/>
      <c r="S85" s="42"/>
      <c r="T85" s="42">
        <f>T86+T87</f>
        <v>400</v>
      </c>
      <c r="U85" s="42"/>
      <c r="V85" s="42"/>
      <c r="W85" s="42"/>
      <c r="X85" s="133"/>
      <c r="Y85" s="135"/>
    </row>
    <row r="86" spans="1:25" s="32" customFormat="1" ht="23.25" hidden="1">
      <c r="A86" s="47"/>
      <c r="B86" s="45" t="s">
        <v>90</v>
      </c>
      <c r="C86" s="50"/>
      <c r="D86" s="50"/>
      <c r="E86" s="50"/>
      <c r="F86" s="49"/>
      <c r="G86" s="50"/>
      <c r="H86" s="50"/>
      <c r="I86" s="50"/>
      <c r="J86" s="47"/>
      <c r="K86" s="42"/>
      <c r="L86" s="42"/>
      <c r="M86" s="42"/>
      <c r="N86" s="75"/>
      <c r="O86" s="42"/>
      <c r="P86" s="42"/>
      <c r="Q86" s="42"/>
      <c r="R86" s="42"/>
      <c r="S86" s="42"/>
      <c r="T86" s="42"/>
      <c r="U86" s="42"/>
      <c r="V86" s="42"/>
      <c r="W86" s="42"/>
      <c r="X86" s="133"/>
      <c r="Y86" s="135"/>
    </row>
    <row r="87" spans="1:25" s="32" customFormat="1" ht="31.5">
      <c r="A87" s="147"/>
      <c r="B87" s="154" t="s">
        <v>77</v>
      </c>
      <c r="C87" s="225"/>
      <c r="D87" s="225"/>
      <c r="E87" s="225"/>
      <c r="F87" s="239"/>
      <c r="G87" s="225"/>
      <c r="H87" s="225"/>
      <c r="I87" s="225"/>
      <c r="J87" s="147"/>
      <c r="K87" s="42">
        <f aca="true" t="shared" si="34" ref="K87:Q87">K88</f>
        <v>27416.225</v>
      </c>
      <c r="L87" s="42">
        <f t="shared" si="34"/>
        <v>27416.225</v>
      </c>
      <c r="M87" s="42">
        <f t="shared" si="34"/>
        <v>400</v>
      </c>
      <c r="N87" s="42">
        <f t="shared" si="34"/>
        <v>0</v>
      </c>
      <c r="O87" s="42">
        <f t="shared" si="34"/>
        <v>400</v>
      </c>
      <c r="P87" s="42">
        <f t="shared" si="34"/>
        <v>0</v>
      </c>
      <c r="Q87" s="42">
        <f t="shared" si="34"/>
        <v>400</v>
      </c>
      <c r="R87" s="42"/>
      <c r="S87" s="42"/>
      <c r="T87" s="42">
        <f>T88</f>
        <v>400</v>
      </c>
      <c r="U87" s="42"/>
      <c r="V87" s="42"/>
      <c r="W87" s="42"/>
      <c r="X87" s="133"/>
      <c r="Y87" s="135"/>
    </row>
    <row r="88" spans="1:25" s="366" customFormat="1" ht="105">
      <c r="A88" s="347">
        <v>10</v>
      </c>
      <c r="B88" s="348" t="s">
        <v>210</v>
      </c>
      <c r="C88" s="349" t="s">
        <v>92</v>
      </c>
      <c r="D88" s="349" t="s">
        <v>248</v>
      </c>
      <c r="E88" s="349" t="s">
        <v>200</v>
      </c>
      <c r="F88" s="350" t="s">
        <v>249</v>
      </c>
      <c r="G88" s="410" t="s">
        <v>170</v>
      </c>
      <c r="H88" s="349"/>
      <c r="I88" s="349" t="s">
        <v>224</v>
      </c>
      <c r="J88" s="372" t="s">
        <v>201</v>
      </c>
      <c r="K88" s="352">
        <v>27416.225</v>
      </c>
      <c r="L88" s="352">
        <v>27416.225</v>
      </c>
      <c r="M88" s="362">
        <v>400</v>
      </c>
      <c r="N88" s="388">
        <v>0</v>
      </c>
      <c r="O88" s="362">
        <v>400</v>
      </c>
      <c r="P88" s="364"/>
      <c r="Q88" s="362">
        <v>400</v>
      </c>
      <c r="R88" s="364"/>
      <c r="S88" s="364"/>
      <c r="T88" s="362">
        <v>400</v>
      </c>
      <c r="U88" s="364"/>
      <c r="V88" s="364"/>
      <c r="W88" s="364"/>
      <c r="X88" s="404"/>
      <c r="Y88" s="396"/>
    </row>
    <row r="89" spans="1:25" s="43" customFormat="1" ht="23.25">
      <c r="A89" s="28" t="s">
        <v>69</v>
      </c>
      <c r="B89" s="153" t="s">
        <v>79</v>
      </c>
      <c r="C89" s="192"/>
      <c r="D89" s="25"/>
      <c r="E89" s="193"/>
      <c r="F89" s="27"/>
      <c r="G89" s="192"/>
      <c r="H89" s="192"/>
      <c r="I89" s="77"/>
      <c r="J89" s="193"/>
      <c r="K89" s="42">
        <f aca="true" t="shared" si="35" ref="K89:Q89">K90+K92</f>
        <v>25800.747</v>
      </c>
      <c r="L89" s="42">
        <f t="shared" si="35"/>
        <v>25800.747</v>
      </c>
      <c r="M89" s="42">
        <f t="shared" si="35"/>
        <v>14585</v>
      </c>
      <c r="N89" s="42">
        <f t="shared" si="35"/>
        <v>2999</v>
      </c>
      <c r="O89" s="42">
        <f t="shared" si="35"/>
        <v>7000</v>
      </c>
      <c r="P89" s="42">
        <f t="shared" si="35"/>
        <v>0</v>
      </c>
      <c r="Q89" s="42">
        <f t="shared" si="35"/>
        <v>10504</v>
      </c>
      <c r="R89" s="42"/>
      <c r="S89" s="42"/>
      <c r="T89" s="42">
        <f>T90+T92</f>
        <v>4370</v>
      </c>
      <c r="U89" s="42"/>
      <c r="V89" s="42"/>
      <c r="W89" s="42"/>
      <c r="X89" s="133"/>
      <c r="Y89" s="135"/>
    </row>
    <row r="90" spans="1:25" s="43" customFormat="1" ht="23.25">
      <c r="A90" s="36"/>
      <c r="B90" s="45" t="s">
        <v>80</v>
      </c>
      <c r="C90" s="39"/>
      <c r="D90" s="36"/>
      <c r="E90" s="40"/>
      <c r="F90" s="38"/>
      <c r="G90" s="39"/>
      <c r="H90" s="39"/>
      <c r="I90" s="70"/>
      <c r="J90" s="40"/>
      <c r="K90" s="42">
        <f aca="true" t="shared" si="36" ref="K90:Q90">K91</f>
        <v>19014.599</v>
      </c>
      <c r="L90" s="42">
        <f t="shared" si="36"/>
        <v>19014.599</v>
      </c>
      <c r="M90" s="42">
        <f t="shared" si="36"/>
        <v>7885</v>
      </c>
      <c r="N90" s="42">
        <f t="shared" si="36"/>
        <v>2999</v>
      </c>
      <c r="O90" s="42">
        <f t="shared" si="36"/>
        <v>4000</v>
      </c>
      <c r="P90" s="42">
        <f t="shared" si="36"/>
        <v>0</v>
      </c>
      <c r="Q90" s="42">
        <f t="shared" si="36"/>
        <v>4000</v>
      </c>
      <c r="R90" s="42"/>
      <c r="S90" s="42"/>
      <c r="T90" s="42">
        <f>T91</f>
        <v>0</v>
      </c>
      <c r="U90" s="42"/>
      <c r="V90" s="42"/>
      <c r="W90" s="42"/>
      <c r="X90" s="133"/>
      <c r="Y90" s="135"/>
    </row>
    <row r="91" spans="1:25" s="518" customFormat="1" ht="153">
      <c r="A91" s="512" t="s">
        <v>293</v>
      </c>
      <c r="B91" s="513" t="s">
        <v>121</v>
      </c>
      <c r="C91" s="356" t="s">
        <v>130</v>
      </c>
      <c r="D91" s="357" t="s">
        <v>98</v>
      </c>
      <c r="E91" s="358" t="s">
        <v>131</v>
      </c>
      <c r="F91" s="359">
        <v>7618070</v>
      </c>
      <c r="G91" s="357">
        <v>351</v>
      </c>
      <c r="H91" s="357"/>
      <c r="I91" s="360" t="s">
        <v>284</v>
      </c>
      <c r="J91" s="358" t="s">
        <v>283</v>
      </c>
      <c r="K91" s="362">
        <v>19014.599</v>
      </c>
      <c r="L91" s="362">
        <v>19014.599</v>
      </c>
      <c r="M91" s="362">
        <v>7885</v>
      </c>
      <c r="N91" s="362">
        <v>2999</v>
      </c>
      <c r="O91" s="514">
        <v>4000</v>
      </c>
      <c r="P91" s="515"/>
      <c r="Q91" s="514">
        <v>4000</v>
      </c>
      <c r="R91" s="515"/>
      <c r="S91" s="515"/>
      <c r="T91" s="514"/>
      <c r="U91" s="515"/>
      <c r="V91" s="516"/>
      <c r="W91" s="516" t="s">
        <v>304</v>
      </c>
      <c r="X91" s="517" t="s">
        <v>310</v>
      </c>
      <c r="Y91" s="396"/>
    </row>
    <row r="92" spans="1:25" s="78" customFormat="1" ht="23.25">
      <c r="A92" s="75"/>
      <c r="B92" s="45" t="s">
        <v>77</v>
      </c>
      <c r="C92" s="50"/>
      <c r="D92" s="45"/>
      <c r="E92" s="68"/>
      <c r="F92" s="118"/>
      <c r="G92" s="45"/>
      <c r="H92" s="45"/>
      <c r="I92" s="77"/>
      <c r="J92" s="57"/>
      <c r="K92" s="42">
        <f aca="true" t="shared" si="37" ref="K92:Q92">K93</f>
        <v>6786.148</v>
      </c>
      <c r="L92" s="42">
        <f t="shared" si="37"/>
        <v>6786.148</v>
      </c>
      <c r="M92" s="42">
        <f t="shared" si="37"/>
        <v>6700</v>
      </c>
      <c r="N92" s="42">
        <f t="shared" si="37"/>
        <v>0</v>
      </c>
      <c r="O92" s="42">
        <f t="shared" si="37"/>
        <v>3000</v>
      </c>
      <c r="P92" s="42">
        <f t="shared" si="37"/>
        <v>0</v>
      </c>
      <c r="Q92" s="42">
        <f t="shared" si="37"/>
        <v>6504</v>
      </c>
      <c r="R92" s="42"/>
      <c r="S92" s="42"/>
      <c r="T92" s="42">
        <f>T93</f>
        <v>4370</v>
      </c>
      <c r="U92" s="42"/>
      <c r="V92" s="42"/>
      <c r="W92" s="42"/>
      <c r="X92" s="133"/>
      <c r="Y92" s="135"/>
    </row>
    <row r="93" spans="1:25" s="427" customFormat="1" ht="63.75">
      <c r="A93" s="421">
        <v>11</v>
      </c>
      <c r="B93" s="422" t="s">
        <v>198</v>
      </c>
      <c r="C93" s="423" t="s">
        <v>196</v>
      </c>
      <c r="D93" s="422" t="s">
        <v>93</v>
      </c>
      <c r="E93" s="358" t="s">
        <v>104</v>
      </c>
      <c r="F93" s="424">
        <v>7708552</v>
      </c>
      <c r="G93" s="422"/>
      <c r="H93" s="422"/>
      <c r="I93" s="425" t="s">
        <v>133</v>
      </c>
      <c r="J93" s="358" t="s">
        <v>199</v>
      </c>
      <c r="K93" s="426">
        <f>L93</f>
        <v>6786.148</v>
      </c>
      <c r="L93" s="426">
        <v>6786.148</v>
      </c>
      <c r="M93" s="426">
        <v>6700</v>
      </c>
      <c r="N93" s="426">
        <v>0</v>
      </c>
      <c r="O93" s="426">
        <v>3000</v>
      </c>
      <c r="P93" s="426"/>
      <c r="Q93" s="426">
        <v>6504</v>
      </c>
      <c r="R93" s="426"/>
      <c r="S93" s="426"/>
      <c r="T93" s="426">
        <v>4370</v>
      </c>
      <c r="U93" s="426"/>
      <c r="V93" s="426"/>
      <c r="W93" s="426"/>
      <c r="X93" s="404"/>
      <c r="Y93" s="396"/>
    </row>
    <row r="94" spans="1:25" s="78" customFormat="1" ht="14.25" customHeight="1">
      <c r="A94" s="87" t="s">
        <v>81</v>
      </c>
      <c r="B94" s="87" t="s">
        <v>46</v>
      </c>
      <c r="C94" s="88"/>
      <c r="D94" s="87"/>
      <c r="E94" s="87"/>
      <c r="F94" s="121"/>
      <c r="G94" s="87"/>
      <c r="H94" s="87"/>
      <c r="I94" s="87"/>
      <c r="J94" s="87"/>
      <c r="K94" s="89"/>
      <c r="L94" s="89"/>
      <c r="M94" s="89"/>
      <c r="N94" s="89"/>
      <c r="O94" s="163"/>
      <c r="P94" s="91"/>
      <c r="Q94" s="91">
        <f>60000-48740</f>
        <v>11260</v>
      </c>
      <c r="R94" s="91"/>
      <c r="S94" s="91"/>
      <c r="T94" s="91"/>
      <c r="U94" s="91"/>
      <c r="V94" s="91"/>
      <c r="W94" s="91"/>
      <c r="X94" s="133"/>
      <c r="Y94" s="135"/>
    </row>
    <row r="95" spans="3:23" s="165" customFormat="1" ht="25.5" customHeight="1">
      <c r="C95" s="164"/>
      <c r="F95" s="166"/>
      <c r="K95" s="167"/>
      <c r="L95" s="167"/>
      <c r="M95" s="167"/>
      <c r="N95" s="167"/>
      <c r="O95" s="167"/>
      <c r="P95" s="167"/>
      <c r="Q95" s="167"/>
      <c r="R95" s="167"/>
      <c r="S95" s="167"/>
      <c r="T95" s="167"/>
      <c r="U95" s="167"/>
      <c r="V95" s="167"/>
      <c r="W95" s="167"/>
    </row>
    <row r="96" spans="1:23" ht="15.75">
      <c r="A96" s="98"/>
      <c r="B96" s="98"/>
      <c r="C96" s="99"/>
      <c r="D96" s="98"/>
      <c r="E96" s="98"/>
      <c r="F96" s="122"/>
      <c r="G96" s="98"/>
      <c r="H96" s="98"/>
      <c r="I96" s="98"/>
      <c r="J96" s="98"/>
      <c r="K96" s="100"/>
      <c r="L96" s="100"/>
      <c r="M96" s="100"/>
      <c r="N96" s="100"/>
      <c r="O96" s="100"/>
      <c r="P96" s="100"/>
      <c r="Q96" s="100"/>
      <c r="R96" s="100"/>
      <c r="S96" s="100"/>
      <c r="T96" s="100"/>
      <c r="U96" s="100"/>
      <c r="V96" s="100"/>
      <c r="W96" s="100"/>
    </row>
    <row r="97" spans="1:24" s="102" customFormat="1" ht="15.75">
      <c r="A97" s="98"/>
      <c r="B97" s="98"/>
      <c r="C97" s="99"/>
      <c r="D97" s="98"/>
      <c r="E97" s="98"/>
      <c r="F97" s="122"/>
      <c r="G97" s="98"/>
      <c r="H97" s="98"/>
      <c r="I97" s="98"/>
      <c r="J97" s="98"/>
      <c r="K97" s="100"/>
      <c r="L97" s="100"/>
      <c r="M97" s="100"/>
      <c r="N97" s="100"/>
      <c r="O97" s="100"/>
      <c r="P97" s="100"/>
      <c r="Q97" s="100"/>
      <c r="R97" s="100"/>
      <c r="S97" s="100"/>
      <c r="T97" s="100"/>
      <c r="U97" s="100"/>
      <c r="V97" s="100"/>
      <c r="W97" s="100"/>
      <c r="X97" s="132"/>
    </row>
    <row r="98" spans="1:24" s="102" customFormat="1" ht="15.75">
      <c r="A98" s="98"/>
      <c r="B98" s="98"/>
      <c r="C98" s="99"/>
      <c r="D98" s="98"/>
      <c r="E98" s="98"/>
      <c r="F98" s="122"/>
      <c r="G98" s="98"/>
      <c r="H98" s="98"/>
      <c r="I98" s="98"/>
      <c r="J98" s="98"/>
      <c r="K98" s="100"/>
      <c r="L98" s="100"/>
      <c r="M98" s="100"/>
      <c r="N98" s="100"/>
      <c r="O98" s="100"/>
      <c r="P98" s="100"/>
      <c r="Q98" s="100"/>
      <c r="R98" s="100"/>
      <c r="S98" s="100"/>
      <c r="T98" s="100"/>
      <c r="U98" s="100"/>
      <c r="V98" s="100"/>
      <c r="W98" s="100"/>
      <c r="X98" s="132"/>
    </row>
    <row r="99" spans="1:24" s="102" customFormat="1" ht="15.75">
      <c r="A99" s="98"/>
      <c r="B99" s="98"/>
      <c r="C99" s="99"/>
      <c r="D99" s="98"/>
      <c r="E99" s="98"/>
      <c r="F99" s="122"/>
      <c r="G99" s="98"/>
      <c r="H99" s="98"/>
      <c r="I99" s="98"/>
      <c r="J99" s="98"/>
      <c r="K99" s="100"/>
      <c r="L99" s="100"/>
      <c r="M99" s="100"/>
      <c r="N99" s="100"/>
      <c r="O99" s="100"/>
      <c r="P99" s="100"/>
      <c r="Q99" s="100"/>
      <c r="R99" s="100"/>
      <c r="S99" s="100"/>
      <c r="T99" s="100"/>
      <c r="U99" s="100"/>
      <c r="V99" s="100"/>
      <c r="W99" s="100"/>
      <c r="X99" s="132"/>
    </row>
    <row r="100" spans="1:23" ht="15.75">
      <c r="A100" s="98"/>
      <c r="B100" s="98"/>
      <c r="C100" s="99"/>
      <c r="D100" s="98"/>
      <c r="E100" s="98"/>
      <c r="F100" s="122"/>
      <c r="G100" s="98"/>
      <c r="H100" s="98"/>
      <c r="I100" s="98"/>
      <c r="J100" s="98"/>
      <c r="K100" s="100"/>
      <c r="L100" s="100"/>
      <c r="M100" s="100"/>
      <c r="N100" s="100"/>
      <c r="O100" s="100"/>
      <c r="P100" s="100"/>
      <c r="Q100" s="100"/>
      <c r="R100" s="100"/>
      <c r="S100" s="100"/>
      <c r="T100" s="100"/>
      <c r="U100" s="100"/>
      <c r="V100" s="100"/>
      <c r="W100" s="100"/>
    </row>
    <row r="101" spans="1:23" ht="15.75">
      <c r="A101" s="98"/>
      <c r="B101" s="98"/>
      <c r="C101" s="99"/>
      <c r="D101" s="98"/>
      <c r="E101" s="98"/>
      <c r="F101" s="122"/>
      <c r="G101" s="98"/>
      <c r="H101" s="98"/>
      <c r="I101" s="98"/>
      <c r="J101" s="98"/>
      <c r="K101" s="100"/>
      <c r="L101" s="100"/>
      <c r="M101" s="100"/>
      <c r="N101" s="100"/>
      <c r="O101" s="100"/>
      <c r="P101" s="100"/>
      <c r="Q101" s="100"/>
      <c r="R101" s="100"/>
      <c r="S101" s="100"/>
      <c r="T101" s="100"/>
      <c r="U101" s="100"/>
      <c r="V101" s="100"/>
      <c r="W101" s="100"/>
    </row>
    <row r="102" spans="1:23" ht="15.75">
      <c r="A102" s="98"/>
      <c r="B102" s="98"/>
      <c r="C102" s="99"/>
      <c r="D102" s="98"/>
      <c r="E102" s="98"/>
      <c r="F102" s="122"/>
      <c r="G102" s="98"/>
      <c r="H102" s="98"/>
      <c r="I102" s="98"/>
      <c r="J102" s="98"/>
      <c r="K102" s="100"/>
      <c r="L102" s="100"/>
      <c r="M102" s="100"/>
      <c r="N102" s="100"/>
      <c r="O102" s="100"/>
      <c r="P102" s="100"/>
      <c r="Q102" s="100"/>
      <c r="R102" s="100"/>
      <c r="S102" s="100"/>
      <c r="T102" s="100"/>
      <c r="U102" s="100"/>
      <c r="V102" s="100"/>
      <c r="W102" s="100"/>
    </row>
  </sheetData>
  <sheetProtection/>
  <mergeCells count="38">
    <mergeCell ref="A1:C1"/>
    <mergeCell ref="E1:W1"/>
    <mergeCell ref="A2:C2"/>
    <mergeCell ref="E2:W2"/>
    <mergeCell ref="A3:C3"/>
    <mergeCell ref="E3:W3"/>
    <mergeCell ref="O11:W11"/>
    <mergeCell ref="O12:P13"/>
    <mergeCell ref="I12:I15"/>
    <mergeCell ref="O14:O15"/>
    <mergeCell ref="B9:V9"/>
    <mergeCell ref="A10:W10"/>
    <mergeCell ref="A5:W5"/>
    <mergeCell ref="A6:W6"/>
    <mergeCell ref="A7:S7"/>
    <mergeCell ref="R14:S14"/>
    <mergeCell ref="J12:L12"/>
    <mergeCell ref="C12:C15"/>
    <mergeCell ref="G12:G15"/>
    <mergeCell ref="Q14:Q15"/>
    <mergeCell ref="E12:E15"/>
    <mergeCell ref="B8:S8"/>
    <mergeCell ref="Y12:AF12"/>
    <mergeCell ref="N12:N15"/>
    <mergeCell ref="M12:M15"/>
    <mergeCell ref="Y13:AF13"/>
    <mergeCell ref="W12:W15"/>
    <mergeCell ref="F12:F15"/>
    <mergeCell ref="J13:J15"/>
    <mergeCell ref="Q12:S13"/>
    <mergeCell ref="T14:T15"/>
    <mergeCell ref="H12:H15"/>
    <mergeCell ref="A12:A15"/>
    <mergeCell ref="U14:V14"/>
    <mergeCell ref="T12:V13"/>
    <mergeCell ref="K13:L14"/>
    <mergeCell ref="B12:B15"/>
    <mergeCell ref="D12:D15"/>
  </mergeCells>
  <printOptions horizontalCentered="1"/>
  <pageMargins left="0.2362204724409449" right="0" top="0.5118110236220472" bottom="0.4724409448818898" header="0.31496062992125984" footer="0.1968503937007874"/>
  <pageSetup horizontalDpi="600" verticalDpi="600" orientation="landscape" paperSize="9" scale="65" r:id="rId2"/>
  <headerFooter differentFirst="1"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AF103"/>
  <sheetViews>
    <sheetView zoomScale="69" zoomScaleNormal="69" zoomScalePageLayoutView="0" workbookViewId="0" topLeftCell="A1">
      <selection activeCell="A1" sqref="A1:W4"/>
    </sheetView>
  </sheetViews>
  <sheetFormatPr defaultColWidth="9.140625" defaultRowHeight="15"/>
  <cols>
    <col min="1" max="1" width="4.57421875" style="106" customWidth="1"/>
    <col min="2" max="2" width="35.421875" style="103" customWidth="1"/>
    <col min="3" max="3" width="8.28125" style="107" customWidth="1"/>
    <col min="4" max="4" width="10.421875" style="107" customWidth="1"/>
    <col min="5" max="5" width="10.28125" style="107" customWidth="1"/>
    <col min="6" max="6" width="11.28125" style="108" customWidth="1"/>
    <col min="7" max="7" width="7.140625" style="107" customWidth="1"/>
    <col min="8" max="8" width="8.57421875" style="103" customWidth="1"/>
    <col min="9" max="9" width="7.140625" style="107" customWidth="1"/>
    <col min="10" max="10" width="12.421875" style="107" customWidth="1"/>
    <col min="11" max="11" width="11.57421875" style="109" customWidth="1"/>
    <col min="12" max="12" width="10.57421875" style="109" customWidth="1"/>
    <col min="13" max="13" width="11.140625" style="109" customWidth="1"/>
    <col min="14" max="14" width="11.57421875" style="109" customWidth="1"/>
    <col min="15" max="15" width="10.00390625" style="109" hidden="1" customWidth="1"/>
    <col min="16" max="16" width="8.28125" style="109" hidden="1" customWidth="1"/>
    <col min="17" max="17" width="10.28125" style="109" customWidth="1"/>
    <col min="18" max="18" width="8.28125" style="109" customWidth="1"/>
    <col min="19" max="19" width="6.421875" style="109" customWidth="1"/>
    <col min="20" max="20" width="10.28125" style="109" customWidth="1"/>
    <col min="21" max="21" width="8.28125" style="109" customWidth="1"/>
    <col min="22" max="22" width="6.421875" style="109" customWidth="1"/>
    <col min="23" max="23" width="10.7109375" style="110" customWidth="1"/>
    <col min="24" max="24" width="9.140625" style="131" customWidth="1"/>
    <col min="25" max="25" width="12.00390625" style="103" bestFit="1" customWidth="1"/>
    <col min="26" max="32" width="9.140625" style="103" customWidth="1"/>
    <col min="33" max="16384" width="9.140625" style="104" customWidth="1"/>
  </cols>
  <sheetData>
    <row r="1" spans="1:23" ht="18.75">
      <c r="A1" s="584" t="s">
        <v>316</v>
      </c>
      <c r="B1" s="584"/>
      <c r="C1" s="584"/>
      <c r="D1" s="585"/>
      <c r="E1" s="586" t="s">
        <v>317</v>
      </c>
      <c r="F1" s="586"/>
      <c r="G1" s="586"/>
      <c r="H1" s="586"/>
      <c r="I1" s="586"/>
      <c r="J1" s="586"/>
      <c r="K1" s="586"/>
      <c r="L1" s="586"/>
      <c r="M1" s="586"/>
      <c r="N1" s="586"/>
      <c r="O1" s="586"/>
      <c r="P1" s="586"/>
      <c r="Q1" s="586"/>
      <c r="R1" s="586"/>
      <c r="S1" s="586"/>
      <c r="T1" s="586"/>
      <c r="U1" s="586"/>
      <c r="V1" s="586"/>
      <c r="W1" s="586"/>
    </row>
    <row r="2" spans="1:23" ht="18.75">
      <c r="A2" s="587" t="s">
        <v>318</v>
      </c>
      <c r="B2" s="587"/>
      <c r="C2" s="587"/>
      <c r="D2" s="588"/>
      <c r="E2" s="586" t="s">
        <v>319</v>
      </c>
      <c r="F2" s="586"/>
      <c r="G2" s="586"/>
      <c r="H2" s="586"/>
      <c r="I2" s="586"/>
      <c r="J2" s="586"/>
      <c r="K2" s="586"/>
      <c r="L2" s="586"/>
      <c r="M2" s="586"/>
      <c r="N2" s="586"/>
      <c r="O2" s="586"/>
      <c r="P2" s="586"/>
      <c r="Q2" s="586"/>
      <c r="R2" s="586"/>
      <c r="S2" s="586"/>
      <c r="T2" s="586"/>
      <c r="U2" s="586"/>
      <c r="V2" s="586"/>
      <c r="W2" s="586"/>
    </row>
    <row r="3" spans="1:23" ht="18.75">
      <c r="A3" s="589" t="s">
        <v>320</v>
      </c>
      <c r="B3" s="589"/>
      <c r="C3" s="589"/>
      <c r="D3" s="590"/>
      <c r="E3" s="591" t="s">
        <v>321</v>
      </c>
      <c r="F3" s="591"/>
      <c r="G3" s="591"/>
      <c r="H3" s="591"/>
      <c r="I3" s="591"/>
      <c r="J3" s="591"/>
      <c r="K3" s="591"/>
      <c r="L3" s="591"/>
      <c r="M3" s="591"/>
      <c r="N3" s="591"/>
      <c r="O3" s="591"/>
      <c r="P3" s="591"/>
      <c r="Q3" s="591"/>
      <c r="R3" s="591"/>
      <c r="S3" s="591"/>
      <c r="T3" s="591"/>
      <c r="U3" s="591"/>
      <c r="V3" s="591"/>
      <c r="W3" s="591"/>
    </row>
    <row r="4" ht="15.75">
      <c r="W4" s="109"/>
    </row>
    <row r="5" spans="1:32" s="8" customFormat="1" ht="26.25" customHeight="1">
      <c r="A5" s="565" t="s">
        <v>272</v>
      </c>
      <c r="B5" s="565"/>
      <c r="C5" s="565"/>
      <c r="D5" s="565"/>
      <c r="E5" s="565"/>
      <c r="F5" s="565"/>
      <c r="G5" s="565"/>
      <c r="H5" s="565"/>
      <c r="I5" s="565"/>
      <c r="J5" s="565"/>
      <c r="K5" s="565"/>
      <c r="L5" s="565"/>
      <c r="M5" s="565"/>
      <c r="N5" s="565"/>
      <c r="O5" s="565"/>
      <c r="P5" s="565"/>
      <c r="Q5" s="565"/>
      <c r="R5" s="565"/>
      <c r="S5" s="565"/>
      <c r="T5" s="565"/>
      <c r="U5" s="565"/>
      <c r="V5" s="565"/>
      <c r="W5" s="565"/>
      <c r="X5" s="125"/>
      <c r="Y5" s="7"/>
      <c r="Z5" s="7"/>
      <c r="AA5" s="7"/>
      <c r="AB5" s="7"/>
      <c r="AC5" s="7"/>
      <c r="AD5" s="7"/>
      <c r="AE5" s="7"/>
      <c r="AF5" s="7"/>
    </row>
    <row r="6" spans="1:32" s="8" customFormat="1" ht="24.75" customHeight="1">
      <c r="A6" s="565" t="s">
        <v>286</v>
      </c>
      <c r="B6" s="565"/>
      <c r="C6" s="565"/>
      <c r="D6" s="565"/>
      <c r="E6" s="565"/>
      <c r="F6" s="565"/>
      <c r="G6" s="565"/>
      <c r="H6" s="565"/>
      <c r="I6" s="565"/>
      <c r="J6" s="565"/>
      <c r="K6" s="565"/>
      <c r="L6" s="565"/>
      <c r="M6" s="565"/>
      <c r="N6" s="565"/>
      <c r="O6" s="565"/>
      <c r="P6" s="565"/>
      <c r="Q6" s="565"/>
      <c r="R6" s="565"/>
      <c r="S6" s="565"/>
      <c r="T6" s="565"/>
      <c r="U6" s="565"/>
      <c r="V6" s="565"/>
      <c r="W6" s="565"/>
      <c r="X6" s="125"/>
      <c r="Y6" s="7"/>
      <c r="Z6" s="7"/>
      <c r="AA6" s="7"/>
      <c r="AB6" s="7"/>
      <c r="AC6" s="7"/>
      <c r="AD6" s="7"/>
      <c r="AE6" s="7"/>
      <c r="AF6" s="7"/>
    </row>
    <row r="7" spans="1:32" s="8" customFormat="1" ht="21.75" customHeight="1" hidden="1">
      <c r="A7" s="544" t="s">
        <v>275</v>
      </c>
      <c r="B7" s="544"/>
      <c r="C7" s="544"/>
      <c r="D7" s="544"/>
      <c r="E7" s="544"/>
      <c r="F7" s="544"/>
      <c r="G7" s="544"/>
      <c r="H7" s="544"/>
      <c r="I7" s="544"/>
      <c r="J7" s="544"/>
      <c r="K7" s="544"/>
      <c r="L7" s="544"/>
      <c r="M7" s="544"/>
      <c r="N7" s="544"/>
      <c r="O7" s="544"/>
      <c r="P7" s="544"/>
      <c r="Q7" s="544"/>
      <c r="R7" s="544"/>
      <c r="S7" s="544"/>
      <c r="T7" s="313"/>
      <c r="U7" s="313"/>
      <c r="V7" s="313"/>
      <c r="W7" s="9" t="s">
        <v>107</v>
      </c>
      <c r="X7" s="125"/>
      <c r="Y7" s="7"/>
      <c r="Z7" s="7"/>
      <c r="AA7" s="7"/>
      <c r="AB7" s="7"/>
      <c r="AC7" s="7"/>
      <c r="AD7" s="7"/>
      <c r="AE7" s="7"/>
      <c r="AF7" s="7"/>
    </row>
    <row r="8" spans="1:32" s="8" customFormat="1" ht="21.75" customHeight="1" hidden="1">
      <c r="A8" s="313"/>
      <c r="B8" s="544" t="s">
        <v>264</v>
      </c>
      <c r="C8" s="544"/>
      <c r="D8" s="544"/>
      <c r="E8" s="544"/>
      <c r="F8" s="544"/>
      <c r="G8" s="544"/>
      <c r="H8" s="544"/>
      <c r="I8" s="544"/>
      <c r="J8" s="544"/>
      <c r="K8" s="544"/>
      <c r="L8" s="544"/>
      <c r="M8" s="544"/>
      <c r="N8" s="544"/>
      <c r="O8" s="544"/>
      <c r="P8" s="544"/>
      <c r="Q8" s="544"/>
      <c r="R8" s="544"/>
      <c r="S8" s="544"/>
      <c r="T8" s="313"/>
      <c r="U8" s="313"/>
      <c r="V8" s="313"/>
      <c r="W8" s="9" t="s">
        <v>107</v>
      </c>
      <c r="X8" s="125"/>
      <c r="Y8" s="7"/>
      <c r="Z8" s="7"/>
      <c r="AA8" s="7"/>
      <c r="AB8" s="7"/>
      <c r="AC8" s="7"/>
      <c r="AD8" s="7"/>
      <c r="AE8" s="7"/>
      <c r="AF8" s="7"/>
    </row>
    <row r="9" spans="1:32" s="8" customFormat="1" ht="21.75" customHeight="1">
      <c r="A9" s="313"/>
      <c r="B9" s="544" t="s">
        <v>333</v>
      </c>
      <c r="C9" s="544"/>
      <c r="D9" s="544"/>
      <c r="E9" s="544"/>
      <c r="F9" s="544"/>
      <c r="G9" s="544"/>
      <c r="H9" s="544"/>
      <c r="I9" s="544"/>
      <c r="J9" s="544"/>
      <c r="K9" s="544"/>
      <c r="L9" s="544"/>
      <c r="M9" s="544"/>
      <c r="N9" s="544"/>
      <c r="O9" s="544"/>
      <c r="P9" s="544"/>
      <c r="Q9" s="544"/>
      <c r="R9" s="544"/>
      <c r="S9" s="544"/>
      <c r="T9" s="544"/>
      <c r="U9" s="544"/>
      <c r="V9" s="544"/>
      <c r="W9" s="9" t="s">
        <v>107</v>
      </c>
      <c r="X9" s="125"/>
      <c r="Y9" s="7"/>
      <c r="Z9" s="7"/>
      <c r="AA9" s="7"/>
      <c r="AB9" s="7"/>
      <c r="AC9" s="7"/>
      <c r="AD9" s="7"/>
      <c r="AE9" s="7"/>
      <c r="AF9" s="7"/>
    </row>
    <row r="10" spans="1:32" s="8" customFormat="1" ht="15.75">
      <c r="A10" s="593" t="s">
        <v>324</v>
      </c>
      <c r="B10" s="544"/>
      <c r="C10" s="544"/>
      <c r="D10" s="544"/>
      <c r="E10" s="544"/>
      <c r="F10" s="544"/>
      <c r="G10" s="544"/>
      <c r="H10" s="544"/>
      <c r="I10" s="544"/>
      <c r="J10" s="544"/>
      <c r="K10" s="544"/>
      <c r="L10" s="544"/>
      <c r="M10" s="544"/>
      <c r="N10" s="544"/>
      <c r="O10" s="544"/>
      <c r="P10" s="544"/>
      <c r="Q10" s="544"/>
      <c r="R10" s="544"/>
      <c r="S10" s="544"/>
      <c r="T10" s="544"/>
      <c r="U10" s="544"/>
      <c r="V10" s="544"/>
      <c r="W10" s="544"/>
      <c r="X10" s="125"/>
      <c r="Y10" s="7"/>
      <c r="Z10" s="7"/>
      <c r="AA10" s="7"/>
      <c r="AB10" s="7"/>
      <c r="AC10" s="7"/>
      <c r="AD10" s="7"/>
      <c r="AE10" s="7"/>
      <c r="AF10" s="7"/>
    </row>
    <row r="11" spans="1:32" s="8" customFormat="1" ht="13.5" customHeight="1">
      <c r="A11" s="10"/>
      <c r="B11" s="11"/>
      <c r="C11" s="12"/>
      <c r="D11" s="11"/>
      <c r="E11" s="11"/>
      <c r="F11" s="117"/>
      <c r="G11" s="11"/>
      <c r="H11" s="11"/>
      <c r="I11" s="11"/>
      <c r="J11" s="11"/>
      <c r="K11" s="13"/>
      <c r="L11" s="13"/>
      <c r="M11" s="7"/>
      <c r="N11" s="13"/>
      <c r="O11" s="551" t="s">
        <v>257</v>
      </c>
      <c r="P11" s="551"/>
      <c r="Q11" s="551"/>
      <c r="R11" s="551"/>
      <c r="S11" s="551"/>
      <c r="T11" s="551"/>
      <c r="U11" s="551"/>
      <c r="V11" s="551"/>
      <c r="W11" s="551"/>
      <c r="X11" s="125"/>
      <c r="Y11" s="7"/>
      <c r="Z11" s="7"/>
      <c r="AA11" s="7"/>
      <c r="AB11" s="7"/>
      <c r="AC11" s="7"/>
      <c r="AD11" s="7"/>
      <c r="AE11" s="7"/>
      <c r="AF11" s="7"/>
    </row>
    <row r="12" spans="1:32" s="16" customFormat="1" ht="40.5" customHeight="1">
      <c r="A12" s="538" t="s">
        <v>24</v>
      </c>
      <c r="B12" s="560" t="s">
        <v>25</v>
      </c>
      <c r="C12" s="560" t="s">
        <v>26</v>
      </c>
      <c r="D12" s="560" t="s">
        <v>27</v>
      </c>
      <c r="E12" s="560" t="s">
        <v>28</v>
      </c>
      <c r="F12" s="563" t="s">
        <v>29</v>
      </c>
      <c r="G12" s="560" t="s">
        <v>30</v>
      </c>
      <c r="H12" s="560" t="s">
        <v>31</v>
      </c>
      <c r="I12" s="560" t="s">
        <v>32</v>
      </c>
      <c r="J12" s="537" t="s">
        <v>33</v>
      </c>
      <c r="K12" s="537"/>
      <c r="L12" s="537"/>
      <c r="M12" s="534" t="s">
        <v>34</v>
      </c>
      <c r="N12" s="534" t="s">
        <v>203</v>
      </c>
      <c r="O12" s="546" t="s">
        <v>255</v>
      </c>
      <c r="P12" s="547"/>
      <c r="Q12" s="546" t="s">
        <v>279</v>
      </c>
      <c r="R12" s="547"/>
      <c r="S12" s="552"/>
      <c r="T12" s="546" t="s">
        <v>278</v>
      </c>
      <c r="U12" s="547"/>
      <c r="V12" s="552"/>
      <c r="W12" s="560" t="s">
        <v>35</v>
      </c>
      <c r="X12" s="126"/>
      <c r="Y12" s="575" t="s">
        <v>243</v>
      </c>
      <c r="Z12" s="575"/>
      <c r="AA12" s="575"/>
      <c r="AB12" s="575"/>
      <c r="AC12" s="575"/>
      <c r="AD12" s="575"/>
      <c r="AE12" s="575"/>
      <c r="AF12" s="575"/>
    </row>
    <row r="13" spans="1:32" s="16" customFormat="1" ht="45" customHeight="1">
      <c r="A13" s="539"/>
      <c r="B13" s="561"/>
      <c r="C13" s="561"/>
      <c r="D13" s="561"/>
      <c r="E13" s="561"/>
      <c r="F13" s="564"/>
      <c r="G13" s="561"/>
      <c r="H13" s="561"/>
      <c r="I13" s="561"/>
      <c r="J13" s="541" t="s">
        <v>36</v>
      </c>
      <c r="K13" s="537" t="s">
        <v>37</v>
      </c>
      <c r="L13" s="537"/>
      <c r="M13" s="550"/>
      <c r="N13" s="550"/>
      <c r="O13" s="548"/>
      <c r="P13" s="549"/>
      <c r="Q13" s="548"/>
      <c r="R13" s="549"/>
      <c r="S13" s="553"/>
      <c r="T13" s="548"/>
      <c r="U13" s="549"/>
      <c r="V13" s="553"/>
      <c r="W13" s="561"/>
      <c r="X13" s="126"/>
      <c r="Y13" s="15"/>
      <c r="Z13" s="15"/>
      <c r="AA13" s="15"/>
      <c r="AB13" s="15"/>
      <c r="AC13" s="15"/>
      <c r="AD13" s="15"/>
      <c r="AE13" s="15"/>
      <c r="AF13" s="15"/>
    </row>
    <row r="14" spans="1:32" s="16" customFormat="1" ht="36.75" customHeight="1">
      <c r="A14" s="539"/>
      <c r="B14" s="561"/>
      <c r="C14" s="561"/>
      <c r="D14" s="561"/>
      <c r="E14" s="561"/>
      <c r="F14" s="564"/>
      <c r="G14" s="561"/>
      <c r="H14" s="561"/>
      <c r="I14" s="561"/>
      <c r="J14" s="542"/>
      <c r="K14" s="537"/>
      <c r="L14" s="537"/>
      <c r="M14" s="550"/>
      <c r="N14" s="550"/>
      <c r="O14" s="568" t="s">
        <v>3</v>
      </c>
      <c r="P14" s="308" t="s">
        <v>38</v>
      </c>
      <c r="Q14" s="568" t="s">
        <v>3</v>
      </c>
      <c r="R14" s="566" t="s">
        <v>38</v>
      </c>
      <c r="S14" s="567"/>
      <c r="T14" s="568" t="s">
        <v>3</v>
      </c>
      <c r="U14" s="566" t="s">
        <v>38</v>
      </c>
      <c r="V14" s="567"/>
      <c r="W14" s="561"/>
      <c r="X14" s="126"/>
      <c r="Y14" s="15"/>
      <c r="Z14" s="15"/>
      <c r="AA14" s="15"/>
      <c r="AB14" s="15"/>
      <c r="AC14" s="15"/>
      <c r="AD14" s="15"/>
      <c r="AE14" s="15"/>
      <c r="AF14" s="15"/>
    </row>
    <row r="15" spans="1:32" s="16" customFormat="1" ht="84.75" customHeight="1">
      <c r="A15" s="540"/>
      <c r="B15" s="562"/>
      <c r="C15" s="562"/>
      <c r="D15" s="562"/>
      <c r="E15" s="562"/>
      <c r="F15" s="564"/>
      <c r="G15" s="562"/>
      <c r="H15" s="562"/>
      <c r="I15" s="562"/>
      <c r="J15" s="543"/>
      <c r="K15" s="310" t="s">
        <v>3</v>
      </c>
      <c r="L15" s="310" t="s">
        <v>39</v>
      </c>
      <c r="M15" s="550"/>
      <c r="N15" s="550"/>
      <c r="O15" s="534"/>
      <c r="P15" s="17" t="s">
        <v>40</v>
      </c>
      <c r="Q15" s="534"/>
      <c r="R15" s="17" t="s">
        <v>40</v>
      </c>
      <c r="S15" s="17" t="s">
        <v>41</v>
      </c>
      <c r="T15" s="534"/>
      <c r="U15" s="17" t="s">
        <v>40</v>
      </c>
      <c r="V15" s="17" t="s">
        <v>41</v>
      </c>
      <c r="W15" s="562"/>
      <c r="X15" s="126"/>
      <c r="Y15" s="144"/>
      <c r="Z15" s="15"/>
      <c r="AA15" s="15"/>
      <c r="AB15" s="15"/>
      <c r="AC15" s="15"/>
      <c r="AD15" s="15"/>
      <c r="AE15" s="15"/>
      <c r="AF15" s="15"/>
    </row>
    <row r="16" spans="1:32" s="22" customFormat="1" ht="21.75" customHeight="1">
      <c r="A16" s="18">
        <v>1</v>
      </c>
      <c r="B16" s="19">
        <v>2</v>
      </c>
      <c r="C16" s="18">
        <v>3</v>
      </c>
      <c r="D16" s="19">
        <v>4</v>
      </c>
      <c r="E16" s="18">
        <v>5</v>
      </c>
      <c r="F16" s="19">
        <v>6</v>
      </c>
      <c r="G16" s="18">
        <v>7</v>
      </c>
      <c r="H16" s="19">
        <v>8</v>
      </c>
      <c r="I16" s="18">
        <v>9</v>
      </c>
      <c r="J16" s="19">
        <v>10</v>
      </c>
      <c r="K16" s="18">
        <v>11</v>
      </c>
      <c r="L16" s="19">
        <v>12</v>
      </c>
      <c r="M16" s="18">
        <v>13</v>
      </c>
      <c r="N16" s="19">
        <v>14</v>
      </c>
      <c r="O16" s="18">
        <v>15</v>
      </c>
      <c r="P16" s="19">
        <v>16</v>
      </c>
      <c r="Q16" s="18">
        <v>17</v>
      </c>
      <c r="R16" s="19">
        <v>18</v>
      </c>
      <c r="S16" s="18">
        <v>19</v>
      </c>
      <c r="T16" s="18">
        <v>17</v>
      </c>
      <c r="U16" s="19">
        <v>18</v>
      </c>
      <c r="V16" s="18">
        <v>19</v>
      </c>
      <c r="W16" s="19">
        <v>20</v>
      </c>
      <c r="X16" s="127"/>
      <c r="Y16" s="21"/>
      <c r="Z16" s="21"/>
      <c r="AA16" s="21"/>
      <c r="AB16" s="21"/>
      <c r="AC16" s="21"/>
      <c r="AD16" s="21"/>
      <c r="AE16" s="21"/>
      <c r="AF16" s="21"/>
    </row>
    <row r="17" spans="1:32" s="33" customFormat="1" ht="26.25" customHeight="1">
      <c r="A17" s="23"/>
      <c r="B17" s="24" t="s">
        <v>42</v>
      </c>
      <c r="C17" s="25"/>
      <c r="D17" s="26"/>
      <c r="E17" s="26"/>
      <c r="F17" s="27"/>
      <c r="G17" s="26"/>
      <c r="H17" s="28"/>
      <c r="I17" s="26"/>
      <c r="J17" s="26"/>
      <c r="K17" s="29">
        <f aca="true" t="shared" si="0" ref="K17:P17">K18+K19+K20+K21+K22</f>
        <v>41476.894</v>
      </c>
      <c r="L17" s="29">
        <f t="shared" si="0"/>
        <v>33962.261</v>
      </c>
      <c r="M17" s="29">
        <f t="shared" si="0"/>
        <v>33413</v>
      </c>
      <c r="N17" s="29">
        <f>N18+N19+N20+N21+N22</f>
        <v>26703</v>
      </c>
      <c r="O17" s="29">
        <f t="shared" si="0"/>
        <v>2260</v>
      </c>
      <c r="P17" s="29">
        <f t="shared" si="0"/>
        <v>0</v>
      </c>
      <c r="Q17" s="29">
        <f aca="true" t="shared" si="1" ref="Q17:V17">Q18+Q19+Q20+Q21+Q22</f>
        <v>2260</v>
      </c>
      <c r="R17" s="29">
        <f t="shared" si="1"/>
        <v>0</v>
      </c>
      <c r="S17" s="29">
        <f t="shared" si="1"/>
        <v>0</v>
      </c>
      <c r="T17" s="29">
        <f t="shared" si="1"/>
        <v>2260</v>
      </c>
      <c r="U17" s="29">
        <f t="shared" si="1"/>
        <v>0</v>
      </c>
      <c r="V17" s="29">
        <f t="shared" si="1"/>
        <v>0</v>
      </c>
      <c r="W17" s="28"/>
      <c r="X17" s="128"/>
      <c r="Y17" s="135"/>
      <c r="Z17" s="32"/>
      <c r="AA17" s="32"/>
      <c r="AB17" s="32"/>
      <c r="AC17" s="32"/>
      <c r="AD17" s="32"/>
      <c r="AE17" s="32"/>
      <c r="AF17" s="32"/>
    </row>
    <row r="18" spans="1:32" s="44" customFormat="1" ht="23.25" customHeight="1">
      <c r="A18" s="34">
        <v>1</v>
      </c>
      <c r="B18" s="35" t="s">
        <v>43</v>
      </c>
      <c r="C18" s="36"/>
      <c r="D18" s="37"/>
      <c r="E18" s="37"/>
      <c r="F18" s="38"/>
      <c r="G18" s="37"/>
      <c r="H18" s="39"/>
      <c r="I18" s="37"/>
      <c r="J18" s="40"/>
      <c r="K18" s="41">
        <f aca="true" t="shared" si="2" ref="K18:S18">K37</f>
        <v>0</v>
      </c>
      <c r="L18" s="41">
        <f t="shared" si="2"/>
        <v>0</v>
      </c>
      <c r="M18" s="41">
        <f t="shared" si="2"/>
        <v>0</v>
      </c>
      <c r="N18" s="41">
        <f t="shared" si="2"/>
        <v>0</v>
      </c>
      <c r="O18" s="41">
        <f t="shared" si="2"/>
        <v>0</v>
      </c>
      <c r="P18" s="41">
        <f t="shared" si="2"/>
        <v>0</v>
      </c>
      <c r="Q18" s="41">
        <f t="shared" si="2"/>
        <v>0</v>
      </c>
      <c r="R18" s="41">
        <f t="shared" si="2"/>
        <v>0</v>
      </c>
      <c r="S18" s="41">
        <f t="shared" si="2"/>
        <v>0</v>
      </c>
      <c r="T18" s="41">
        <f>T37</f>
        <v>0</v>
      </c>
      <c r="U18" s="41">
        <f>U37</f>
        <v>0</v>
      </c>
      <c r="V18" s="41">
        <f>V37</f>
        <v>0</v>
      </c>
      <c r="W18" s="36"/>
      <c r="X18" s="129"/>
      <c r="Y18" s="135"/>
      <c r="Z18" s="43"/>
      <c r="AA18" s="43"/>
      <c r="AB18" s="43"/>
      <c r="AC18" s="43"/>
      <c r="AD18" s="43"/>
      <c r="AE18" s="43"/>
      <c r="AF18" s="43"/>
    </row>
    <row r="19" spans="1:32" s="44" customFormat="1" ht="21" customHeight="1">
      <c r="A19" s="34">
        <v>2</v>
      </c>
      <c r="B19" s="35" t="s">
        <v>44</v>
      </c>
      <c r="C19" s="36"/>
      <c r="D19" s="37"/>
      <c r="E19" s="37"/>
      <c r="F19" s="38"/>
      <c r="G19" s="37"/>
      <c r="H19" s="39"/>
      <c r="I19" s="37"/>
      <c r="J19" s="40"/>
      <c r="K19" s="111">
        <f>K50+K57+K61+K65+K70</f>
        <v>41476.894</v>
      </c>
      <c r="L19" s="111">
        <f>L50+L57+L61+L65+L70</f>
        <v>33962.261</v>
      </c>
      <c r="M19" s="111">
        <f>M50+M57+M61+M65+M70</f>
        <v>33413</v>
      </c>
      <c r="N19" s="111">
        <f>N50+N57+N61+N65+N70</f>
        <v>26703</v>
      </c>
      <c r="O19" s="111">
        <f>O50+O57+O61+O65+O70+O88</f>
        <v>2260</v>
      </c>
      <c r="P19" s="111">
        <f>P50+P57+P61+P65+P70</f>
        <v>0</v>
      </c>
      <c r="Q19" s="111">
        <f>Q50+Q57+Q61+Q65+Q70+Q88</f>
        <v>2260</v>
      </c>
      <c r="R19" s="111">
        <f>R50+R57+R61+R65+R70</f>
        <v>0</v>
      </c>
      <c r="S19" s="111">
        <f>S50+S57+S61+S65+S70</f>
        <v>0</v>
      </c>
      <c r="T19" s="111">
        <f>T50+T57+T61+T65+T70+T88</f>
        <v>2260</v>
      </c>
      <c r="U19" s="111">
        <f>U50+U57+U61+U65+U70</f>
        <v>0</v>
      </c>
      <c r="V19" s="111">
        <f>V50+V57+V61+V65+V70</f>
        <v>0</v>
      </c>
      <c r="W19" s="41"/>
      <c r="X19" s="129"/>
      <c r="Y19" s="135"/>
      <c r="Z19" s="43"/>
      <c r="AA19" s="43"/>
      <c r="AB19" s="43"/>
      <c r="AC19" s="43"/>
      <c r="AD19" s="43"/>
      <c r="AE19" s="43"/>
      <c r="AF19" s="43"/>
    </row>
    <row r="20" spans="1:32" s="44" customFormat="1" ht="23.25">
      <c r="A20" s="34">
        <v>3</v>
      </c>
      <c r="B20" s="35" t="s">
        <v>45</v>
      </c>
      <c r="C20" s="36"/>
      <c r="D20" s="37"/>
      <c r="E20" s="37"/>
      <c r="F20" s="38"/>
      <c r="G20" s="37"/>
      <c r="H20" s="39"/>
      <c r="I20" s="37"/>
      <c r="J20" s="40"/>
      <c r="K20" s="41">
        <f aca="true" t="shared" si="3" ref="K20:S20">K53+K59+K63+K68+K75</f>
        <v>0</v>
      </c>
      <c r="L20" s="41">
        <f t="shared" si="3"/>
        <v>0</v>
      </c>
      <c r="M20" s="41">
        <f t="shared" si="3"/>
        <v>0</v>
      </c>
      <c r="N20" s="41">
        <f t="shared" si="3"/>
        <v>0</v>
      </c>
      <c r="O20" s="41">
        <f t="shared" si="3"/>
        <v>0</v>
      </c>
      <c r="P20" s="41">
        <f t="shared" si="3"/>
        <v>0</v>
      </c>
      <c r="Q20" s="41">
        <f t="shared" si="3"/>
        <v>0</v>
      </c>
      <c r="R20" s="41">
        <f t="shared" si="3"/>
        <v>0</v>
      </c>
      <c r="S20" s="41">
        <f t="shared" si="3"/>
        <v>0</v>
      </c>
      <c r="T20" s="41">
        <f>T53+T59+T63+T68+T75</f>
        <v>0</v>
      </c>
      <c r="U20" s="41">
        <f>U53+U59+U63+U68+U75</f>
        <v>0</v>
      </c>
      <c r="V20" s="41">
        <f>V53+V59+V63+V68+V75</f>
        <v>0</v>
      </c>
      <c r="W20" s="41"/>
      <c r="X20" s="129"/>
      <c r="Y20" s="135"/>
      <c r="Z20" s="43"/>
      <c r="AA20" s="43"/>
      <c r="AB20" s="43"/>
      <c r="AC20" s="43"/>
      <c r="AD20" s="43"/>
      <c r="AE20" s="43"/>
      <c r="AF20" s="43"/>
    </row>
    <row r="21" spans="1:32" s="44" customFormat="1" ht="23.25">
      <c r="A21" s="34">
        <v>4</v>
      </c>
      <c r="B21" s="35" t="s">
        <v>21</v>
      </c>
      <c r="C21" s="36"/>
      <c r="D21" s="37"/>
      <c r="E21" s="37"/>
      <c r="F21" s="38"/>
      <c r="G21" s="37"/>
      <c r="H21" s="39"/>
      <c r="I21" s="37"/>
      <c r="J21" s="40"/>
      <c r="K21" s="41"/>
      <c r="L21" s="41"/>
      <c r="M21" s="41"/>
      <c r="N21" s="41"/>
      <c r="O21" s="41"/>
      <c r="P21" s="41"/>
      <c r="Q21" s="41"/>
      <c r="R21" s="41"/>
      <c r="S21" s="41"/>
      <c r="T21" s="41"/>
      <c r="U21" s="41"/>
      <c r="V21" s="41"/>
      <c r="W21" s="41"/>
      <c r="X21" s="129"/>
      <c r="Y21" s="135"/>
      <c r="Z21" s="43"/>
      <c r="AA21" s="43"/>
      <c r="AB21" s="43"/>
      <c r="AC21" s="43"/>
      <c r="AD21" s="43"/>
      <c r="AE21" s="43"/>
      <c r="AF21" s="43"/>
    </row>
    <row r="22" spans="1:32" s="44" customFormat="1" ht="25.5" customHeight="1">
      <c r="A22" s="34">
        <v>5</v>
      </c>
      <c r="B22" s="35" t="s">
        <v>46</v>
      </c>
      <c r="C22" s="36"/>
      <c r="D22" s="37"/>
      <c r="E22" s="37"/>
      <c r="F22" s="38"/>
      <c r="G22" s="37"/>
      <c r="H22" s="39"/>
      <c r="I22" s="37"/>
      <c r="J22" s="40"/>
      <c r="K22" s="41"/>
      <c r="L22" s="41"/>
      <c r="M22" s="41"/>
      <c r="N22" s="41"/>
      <c r="O22" s="41"/>
      <c r="P22" s="41"/>
      <c r="Q22" s="41"/>
      <c r="R22" s="41"/>
      <c r="S22" s="41"/>
      <c r="T22" s="41"/>
      <c r="U22" s="41"/>
      <c r="V22" s="41"/>
      <c r="W22" s="41"/>
      <c r="X22" s="129"/>
      <c r="Y22" s="135"/>
      <c r="Z22" s="43"/>
      <c r="AA22" s="43"/>
      <c r="AB22" s="43"/>
      <c r="AC22" s="43"/>
      <c r="AD22" s="43"/>
      <c r="AE22" s="43"/>
      <c r="AF22" s="43"/>
    </row>
    <row r="23" spans="1:32" s="33" customFormat="1" ht="32.25" customHeight="1">
      <c r="A23" s="46" t="s">
        <v>6</v>
      </c>
      <c r="B23" s="45" t="s">
        <v>47</v>
      </c>
      <c r="C23" s="36"/>
      <c r="D23" s="48"/>
      <c r="E23" s="48"/>
      <c r="F23" s="49"/>
      <c r="G23" s="48"/>
      <c r="H23" s="50"/>
      <c r="I23" s="48"/>
      <c r="J23" s="40"/>
      <c r="K23" s="42">
        <f aca="true" t="shared" si="4" ref="K23:P23">SUM(K24:K34)</f>
        <v>55464.607</v>
      </c>
      <c r="L23" s="42">
        <f t="shared" si="4"/>
        <v>47949.974</v>
      </c>
      <c r="M23" s="42">
        <f t="shared" si="4"/>
        <v>41298</v>
      </c>
      <c r="N23" s="42">
        <f>SUM(N24:N34)</f>
        <v>29702</v>
      </c>
      <c r="O23" s="42">
        <f t="shared" si="4"/>
        <v>2260</v>
      </c>
      <c r="P23" s="42">
        <f t="shared" si="4"/>
        <v>0</v>
      </c>
      <c r="Q23" s="42">
        <f aca="true" t="shared" si="5" ref="Q23:V23">SUM(Q24:Q34)</f>
        <v>2260</v>
      </c>
      <c r="R23" s="42">
        <f t="shared" si="5"/>
        <v>0</v>
      </c>
      <c r="S23" s="42">
        <f t="shared" si="5"/>
        <v>0</v>
      </c>
      <c r="T23" s="42">
        <f t="shared" si="5"/>
        <v>2260</v>
      </c>
      <c r="U23" s="42">
        <f t="shared" si="5"/>
        <v>0</v>
      </c>
      <c r="V23" s="42">
        <f t="shared" si="5"/>
        <v>0</v>
      </c>
      <c r="W23" s="42"/>
      <c r="X23" s="128"/>
      <c r="Y23" s="135"/>
      <c r="Z23" s="32"/>
      <c r="AA23" s="32"/>
      <c r="AB23" s="32"/>
      <c r="AC23" s="32"/>
      <c r="AD23" s="32"/>
      <c r="AE23" s="32"/>
      <c r="AF23" s="32"/>
    </row>
    <row r="24" spans="1:32" s="44" customFormat="1" ht="23.25">
      <c r="A24" s="34">
        <v>1</v>
      </c>
      <c r="B24" s="35" t="s">
        <v>12</v>
      </c>
      <c r="C24" s="36"/>
      <c r="D24" s="37"/>
      <c r="E24" s="37"/>
      <c r="F24" s="38"/>
      <c r="G24" s="37"/>
      <c r="H24" s="39"/>
      <c r="I24" s="37"/>
      <c r="J24" s="40"/>
      <c r="K24" s="41">
        <f>K38+K49</f>
        <v>7514.633</v>
      </c>
      <c r="L24" s="41">
        <f>L38+L49</f>
        <v>0</v>
      </c>
      <c r="M24" s="41">
        <f>M38+M49</f>
        <v>2500</v>
      </c>
      <c r="N24" s="41">
        <f>N38+N49</f>
        <v>98</v>
      </c>
      <c r="O24" s="111">
        <f>O38+O49</f>
        <v>400</v>
      </c>
      <c r="P24" s="53"/>
      <c r="Q24" s="111">
        <f>Q38+Q49</f>
        <v>400</v>
      </c>
      <c r="R24" s="53"/>
      <c r="S24" s="53"/>
      <c r="T24" s="111">
        <f>T38+T49</f>
        <v>400</v>
      </c>
      <c r="U24" s="53"/>
      <c r="V24" s="53"/>
      <c r="W24" s="41"/>
      <c r="X24" s="130"/>
      <c r="Y24" s="135"/>
      <c r="Z24" s="30"/>
      <c r="AA24" s="30"/>
      <c r="AB24" s="43"/>
      <c r="AC24" s="43"/>
      <c r="AD24" s="43"/>
      <c r="AE24" s="43"/>
      <c r="AF24" s="43"/>
    </row>
    <row r="25" spans="1:32" s="44" customFormat="1" ht="23.25">
      <c r="A25" s="34">
        <v>2</v>
      </c>
      <c r="B25" s="35" t="s">
        <v>13</v>
      </c>
      <c r="C25" s="36"/>
      <c r="D25" s="37"/>
      <c r="E25" s="37"/>
      <c r="F25" s="38"/>
      <c r="G25" s="37"/>
      <c r="H25" s="39"/>
      <c r="I25" s="37"/>
      <c r="J25" s="40"/>
      <c r="K25" s="41">
        <f>K39+K56</f>
        <v>0</v>
      </c>
      <c r="L25" s="41">
        <f>L39+L56</f>
        <v>0</v>
      </c>
      <c r="M25" s="41">
        <f>M39+M56</f>
        <v>0</v>
      </c>
      <c r="N25" s="41">
        <f>N39+N56</f>
        <v>0</v>
      </c>
      <c r="O25" s="111">
        <f>O39+O56</f>
        <v>0</v>
      </c>
      <c r="P25" s="53"/>
      <c r="Q25" s="111">
        <f>Q39+Q56</f>
        <v>0</v>
      </c>
      <c r="R25" s="53"/>
      <c r="S25" s="53"/>
      <c r="T25" s="111">
        <f>T39+T56</f>
        <v>0</v>
      </c>
      <c r="U25" s="53"/>
      <c r="V25" s="53"/>
      <c r="W25" s="41"/>
      <c r="X25" s="130"/>
      <c r="Y25" s="135"/>
      <c r="Z25" s="30"/>
      <c r="AA25" s="43"/>
      <c r="AB25" s="43"/>
      <c r="AC25" s="43"/>
      <c r="AD25" s="43"/>
      <c r="AE25" s="43"/>
      <c r="AF25" s="43"/>
    </row>
    <row r="26" spans="1:32" s="44" customFormat="1" ht="23.25">
      <c r="A26" s="34">
        <v>3</v>
      </c>
      <c r="B26" s="35" t="s">
        <v>14</v>
      </c>
      <c r="C26" s="36"/>
      <c r="D26" s="37"/>
      <c r="E26" s="37"/>
      <c r="F26" s="38"/>
      <c r="G26" s="37"/>
      <c r="H26" s="39"/>
      <c r="I26" s="37"/>
      <c r="J26" s="40"/>
      <c r="K26" s="41">
        <f>K41+K60</f>
        <v>0</v>
      </c>
      <c r="L26" s="41">
        <f>L41+L60</f>
        <v>0</v>
      </c>
      <c r="M26" s="41">
        <f>M41+M60</f>
        <v>0</v>
      </c>
      <c r="N26" s="41">
        <f>N41+N60</f>
        <v>0</v>
      </c>
      <c r="O26" s="111">
        <f>O41+O60</f>
        <v>0</v>
      </c>
      <c r="P26" s="53"/>
      <c r="Q26" s="111">
        <f>Q41+Q60</f>
        <v>0</v>
      </c>
      <c r="R26" s="53"/>
      <c r="S26" s="53"/>
      <c r="T26" s="111">
        <f>T41+T60</f>
        <v>0</v>
      </c>
      <c r="U26" s="53"/>
      <c r="V26" s="53"/>
      <c r="W26" s="36"/>
      <c r="X26" s="130"/>
      <c r="Y26" s="135"/>
      <c r="Z26" s="30"/>
      <c r="AA26" s="43"/>
      <c r="AB26" s="43"/>
      <c r="AC26" s="43"/>
      <c r="AD26" s="43"/>
      <c r="AE26" s="43"/>
      <c r="AF26" s="43"/>
    </row>
    <row r="27" spans="1:32" s="44" customFormat="1" ht="23.25">
      <c r="A27" s="34">
        <v>4</v>
      </c>
      <c r="B27" s="35" t="s">
        <v>15</v>
      </c>
      <c r="C27" s="36"/>
      <c r="D27" s="37"/>
      <c r="E27" s="37"/>
      <c r="F27" s="38"/>
      <c r="G27" s="37"/>
      <c r="H27" s="39"/>
      <c r="I27" s="37"/>
      <c r="J27" s="40"/>
      <c r="K27" s="41">
        <f>K42+K64</f>
        <v>0</v>
      </c>
      <c r="L27" s="41">
        <f>L42+L64</f>
        <v>0</v>
      </c>
      <c r="M27" s="41">
        <f>M42+M64</f>
        <v>0</v>
      </c>
      <c r="N27" s="41">
        <f>N42+N64</f>
        <v>0</v>
      </c>
      <c r="O27" s="111">
        <f>O42+O64</f>
        <v>0</v>
      </c>
      <c r="P27" s="53"/>
      <c r="Q27" s="111">
        <f>Q42+Q64</f>
        <v>0</v>
      </c>
      <c r="R27" s="53"/>
      <c r="S27" s="53"/>
      <c r="T27" s="111">
        <f>T42+T64</f>
        <v>0</v>
      </c>
      <c r="U27" s="53"/>
      <c r="V27" s="53"/>
      <c r="W27" s="36"/>
      <c r="X27" s="130"/>
      <c r="Y27" s="135"/>
      <c r="Z27" s="30"/>
      <c r="AA27" s="43"/>
      <c r="AB27" s="43"/>
      <c r="AC27" s="43"/>
      <c r="AD27" s="43"/>
      <c r="AE27" s="43"/>
      <c r="AF27" s="43"/>
    </row>
    <row r="28" spans="1:32" s="44" customFormat="1" ht="23.25">
      <c r="A28" s="34">
        <v>5</v>
      </c>
      <c r="B28" s="35" t="s">
        <v>16</v>
      </c>
      <c r="C28" s="36"/>
      <c r="D28" s="37"/>
      <c r="E28" s="37"/>
      <c r="F28" s="38"/>
      <c r="G28" s="37"/>
      <c r="H28" s="39"/>
      <c r="I28" s="37"/>
      <c r="J28" s="40"/>
      <c r="K28" s="41">
        <f aca="true" t="shared" si="6" ref="K28:S28">K43+K69</f>
        <v>33962.261</v>
      </c>
      <c r="L28" s="41">
        <f t="shared" si="6"/>
        <v>33962.261</v>
      </c>
      <c r="M28" s="41">
        <f t="shared" si="6"/>
        <v>30913</v>
      </c>
      <c r="N28" s="41">
        <f t="shared" si="6"/>
        <v>26605</v>
      </c>
      <c r="O28" s="111">
        <f t="shared" si="6"/>
        <v>974</v>
      </c>
      <c r="P28" s="111">
        <f t="shared" si="6"/>
        <v>0</v>
      </c>
      <c r="Q28" s="111">
        <f t="shared" si="6"/>
        <v>974</v>
      </c>
      <c r="R28" s="111">
        <f t="shared" si="6"/>
        <v>0</v>
      </c>
      <c r="S28" s="111">
        <f t="shared" si="6"/>
        <v>0</v>
      </c>
      <c r="T28" s="111">
        <f>T43+T69</f>
        <v>974</v>
      </c>
      <c r="U28" s="111">
        <f>U43+U69</f>
        <v>0</v>
      </c>
      <c r="V28" s="111">
        <f>V43+V69</f>
        <v>0</v>
      </c>
      <c r="W28" s="36"/>
      <c r="X28" s="130"/>
      <c r="Y28" s="135"/>
      <c r="Z28" s="30"/>
      <c r="AA28" s="43"/>
      <c r="AB28" s="43"/>
      <c r="AC28" s="43"/>
      <c r="AD28" s="43"/>
      <c r="AE28" s="43"/>
      <c r="AF28" s="43"/>
    </row>
    <row r="29" spans="1:32" s="44" customFormat="1" ht="30" customHeight="1">
      <c r="A29" s="34">
        <v>6</v>
      </c>
      <c r="B29" s="35" t="s">
        <v>17</v>
      </c>
      <c r="C29" s="36"/>
      <c r="D29" s="37"/>
      <c r="E29" s="37"/>
      <c r="F29" s="38"/>
      <c r="G29" s="37"/>
      <c r="H29" s="39"/>
      <c r="I29" s="37"/>
      <c r="J29" s="40"/>
      <c r="K29" s="41">
        <f>K44+K78</f>
        <v>0</v>
      </c>
      <c r="L29" s="41">
        <f>L44+L78</f>
        <v>0</v>
      </c>
      <c r="M29" s="41">
        <f>M44+M78</f>
        <v>0</v>
      </c>
      <c r="N29" s="41">
        <f>N44+N78</f>
        <v>0</v>
      </c>
      <c r="O29" s="53"/>
      <c r="P29" s="53"/>
      <c r="Q29" s="53"/>
      <c r="R29" s="53"/>
      <c r="S29" s="53"/>
      <c r="T29" s="53"/>
      <c r="U29" s="53"/>
      <c r="V29" s="53"/>
      <c r="W29" s="36"/>
      <c r="X29" s="130"/>
      <c r="Y29" s="135"/>
      <c r="Z29" s="30"/>
      <c r="AA29" s="43"/>
      <c r="AB29" s="43"/>
      <c r="AC29" s="43"/>
      <c r="AD29" s="43"/>
      <c r="AE29" s="43"/>
      <c r="AF29" s="43"/>
    </row>
    <row r="30" spans="1:32" s="44" customFormat="1" ht="23.25">
      <c r="A30" s="34">
        <v>7</v>
      </c>
      <c r="B30" s="35" t="s">
        <v>18</v>
      </c>
      <c r="C30" s="36"/>
      <c r="D30" s="37"/>
      <c r="E30" s="37"/>
      <c r="F30" s="38"/>
      <c r="G30" s="37"/>
      <c r="H30" s="39"/>
      <c r="I30" s="37"/>
      <c r="J30" s="40"/>
      <c r="K30" s="41">
        <f>K45+K81</f>
        <v>0</v>
      </c>
      <c r="L30" s="41">
        <f>L45+L81</f>
        <v>0</v>
      </c>
      <c r="M30" s="41">
        <f>M45+M81</f>
        <v>0</v>
      </c>
      <c r="N30" s="41">
        <f>N45+N81</f>
        <v>0</v>
      </c>
      <c r="O30" s="53"/>
      <c r="P30" s="53"/>
      <c r="Q30" s="53"/>
      <c r="R30" s="53"/>
      <c r="S30" s="53"/>
      <c r="T30" s="53"/>
      <c r="U30" s="53"/>
      <c r="V30" s="53"/>
      <c r="W30" s="36"/>
      <c r="X30" s="130"/>
      <c r="Y30" s="135"/>
      <c r="Z30" s="30"/>
      <c r="AA30" s="43"/>
      <c r="AB30" s="43"/>
      <c r="AC30" s="43"/>
      <c r="AD30" s="43"/>
      <c r="AE30" s="43"/>
      <c r="AF30" s="43"/>
    </row>
    <row r="31" spans="1:32" s="44" customFormat="1" ht="23.25">
      <c r="A31" s="34">
        <v>8</v>
      </c>
      <c r="B31" s="35" t="s">
        <v>19</v>
      </c>
      <c r="C31" s="36"/>
      <c r="D31" s="37"/>
      <c r="E31" s="37"/>
      <c r="F31" s="38"/>
      <c r="G31" s="37"/>
      <c r="H31" s="39"/>
      <c r="I31" s="37"/>
      <c r="J31" s="40"/>
      <c r="K31" s="41">
        <f>K46+K84</f>
        <v>0</v>
      </c>
      <c r="L31" s="41">
        <f>L46+L84</f>
        <v>0</v>
      </c>
      <c r="M31" s="41">
        <f>M46+M84</f>
        <v>0</v>
      </c>
      <c r="N31" s="41">
        <f>N46+N84</f>
        <v>0</v>
      </c>
      <c r="O31" s="53"/>
      <c r="P31" s="53"/>
      <c r="Q31" s="53"/>
      <c r="R31" s="53"/>
      <c r="S31" s="53"/>
      <c r="T31" s="53"/>
      <c r="U31" s="53"/>
      <c r="V31" s="53"/>
      <c r="W31" s="36"/>
      <c r="X31" s="130"/>
      <c r="Y31" s="135"/>
      <c r="Z31" s="30"/>
      <c r="AA31" s="43"/>
      <c r="AB31" s="43"/>
      <c r="AC31" s="43"/>
      <c r="AD31" s="43"/>
      <c r="AE31" s="43"/>
      <c r="AF31" s="43"/>
    </row>
    <row r="32" spans="1:32" s="44" customFormat="1" ht="23.25">
      <c r="A32" s="34">
        <v>9</v>
      </c>
      <c r="B32" s="35" t="s">
        <v>20</v>
      </c>
      <c r="C32" s="36"/>
      <c r="D32" s="37"/>
      <c r="E32" s="37"/>
      <c r="F32" s="38"/>
      <c r="G32" s="37"/>
      <c r="H32" s="39"/>
      <c r="I32" s="37"/>
      <c r="J32" s="40"/>
      <c r="K32" s="41">
        <f>K47+K87</f>
        <v>13987.713</v>
      </c>
      <c r="L32" s="41">
        <f>L47+L87</f>
        <v>13987.713</v>
      </c>
      <c r="M32" s="41">
        <f>M47+M87</f>
        <v>7885</v>
      </c>
      <c r="N32" s="41">
        <f>N47+N87</f>
        <v>2999</v>
      </c>
      <c r="O32" s="41">
        <f>O47+O87</f>
        <v>886</v>
      </c>
      <c r="P32" s="53"/>
      <c r="Q32" s="41">
        <f>Q47+Q87</f>
        <v>886</v>
      </c>
      <c r="R32" s="53"/>
      <c r="S32" s="53"/>
      <c r="T32" s="41">
        <f>T47+T87</f>
        <v>886</v>
      </c>
      <c r="U32" s="53"/>
      <c r="V32" s="53"/>
      <c r="W32" s="36"/>
      <c r="X32" s="130"/>
      <c r="Y32" s="135"/>
      <c r="Z32" s="30"/>
      <c r="AA32" s="43"/>
      <c r="AB32" s="43"/>
      <c r="AC32" s="43"/>
      <c r="AD32" s="43"/>
      <c r="AE32" s="43"/>
      <c r="AF32" s="43"/>
    </row>
    <row r="33" spans="1:32" s="44" customFormat="1" ht="23.25">
      <c r="A33" s="34"/>
      <c r="B33" s="35" t="s">
        <v>21</v>
      </c>
      <c r="C33" s="36"/>
      <c r="D33" s="37"/>
      <c r="E33" s="37"/>
      <c r="F33" s="38"/>
      <c r="G33" s="37"/>
      <c r="H33" s="39"/>
      <c r="I33" s="37"/>
      <c r="J33" s="40"/>
      <c r="K33" s="41"/>
      <c r="L33" s="41"/>
      <c r="M33" s="41"/>
      <c r="N33" s="41"/>
      <c r="O33" s="41"/>
      <c r="P33" s="41"/>
      <c r="Q33" s="41"/>
      <c r="R33" s="41"/>
      <c r="S33" s="41"/>
      <c r="T33" s="41"/>
      <c r="U33" s="41"/>
      <c r="V33" s="41"/>
      <c r="W33" s="36"/>
      <c r="X33" s="130"/>
      <c r="Y33" s="135"/>
      <c r="Z33" s="30"/>
      <c r="AA33" s="43"/>
      <c r="AB33" s="43"/>
      <c r="AC33" s="43"/>
      <c r="AD33" s="43"/>
      <c r="AE33" s="43"/>
      <c r="AF33" s="43"/>
    </row>
    <row r="34" spans="1:32" s="44" customFormat="1" ht="23.25">
      <c r="A34" s="46"/>
      <c r="B34" s="45" t="s">
        <v>46</v>
      </c>
      <c r="C34" s="47"/>
      <c r="D34" s="48"/>
      <c r="E34" s="48"/>
      <c r="F34" s="49"/>
      <c r="G34" s="48"/>
      <c r="H34" s="50"/>
      <c r="I34" s="48"/>
      <c r="J34" s="51"/>
      <c r="K34" s="42"/>
      <c r="L34" s="42"/>
      <c r="M34" s="42"/>
      <c r="N34" s="42"/>
      <c r="O34" s="42"/>
      <c r="P34" s="42"/>
      <c r="Q34" s="42"/>
      <c r="R34" s="42"/>
      <c r="S34" s="42"/>
      <c r="T34" s="42"/>
      <c r="U34" s="42"/>
      <c r="V34" s="42"/>
      <c r="W34" s="36"/>
      <c r="X34" s="129"/>
      <c r="Y34" s="135"/>
      <c r="Z34" s="30"/>
      <c r="AA34" s="43"/>
      <c r="AB34" s="43"/>
      <c r="AC34" s="43"/>
      <c r="AD34" s="43"/>
      <c r="AE34" s="43"/>
      <c r="AF34" s="43"/>
    </row>
    <row r="35" spans="1:32" s="33" customFormat="1" ht="23.25">
      <c r="A35" s="46"/>
      <c r="B35" s="45" t="s">
        <v>265</v>
      </c>
      <c r="C35" s="36"/>
      <c r="D35" s="48"/>
      <c r="E35" s="48"/>
      <c r="F35" s="49"/>
      <c r="G35" s="48"/>
      <c r="H35" s="50"/>
      <c r="I35" s="48"/>
      <c r="J35" s="40"/>
      <c r="K35" s="42"/>
      <c r="L35" s="42"/>
      <c r="M35" s="42"/>
      <c r="N35" s="42"/>
      <c r="O35" s="42"/>
      <c r="P35" s="42"/>
      <c r="Q35" s="42"/>
      <c r="R35" s="42"/>
      <c r="S35" s="42"/>
      <c r="T35" s="42"/>
      <c r="U35" s="42"/>
      <c r="V35" s="42"/>
      <c r="W35" s="47"/>
      <c r="X35" s="128"/>
      <c r="Y35" s="135"/>
      <c r="Z35" s="32"/>
      <c r="AA35" s="32"/>
      <c r="AB35" s="32"/>
      <c r="AC35" s="32"/>
      <c r="AD35" s="32"/>
      <c r="AE35" s="32"/>
      <c r="AF35" s="32"/>
    </row>
    <row r="36" spans="1:32" s="33" customFormat="1" ht="32.25" customHeight="1">
      <c r="A36" s="46" t="s">
        <v>23</v>
      </c>
      <c r="B36" s="45" t="s">
        <v>47</v>
      </c>
      <c r="C36" s="36"/>
      <c r="D36" s="48"/>
      <c r="E36" s="48"/>
      <c r="F36" s="49"/>
      <c r="G36" s="48"/>
      <c r="H36" s="50"/>
      <c r="I36" s="48"/>
      <c r="J36" s="40"/>
      <c r="K36" s="42">
        <f aca="true" t="shared" si="7" ref="K36:S36">K37+K48+K91+K92</f>
        <v>55464.607</v>
      </c>
      <c r="L36" s="42">
        <f t="shared" si="7"/>
        <v>47949.974</v>
      </c>
      <c r="M36" s="42">
        <f t="shared" si="7"/>
        <v>41298</v>
      </c>
      <c r="N36" s="42">
        <f t="shared" si="7"/>
        <v>29702</v>
      </c>
      <c r="O36" s="42">
        <f t="shared" si="7"/>
        <v>2260</v>
      </c>
      <c r="P36" s="42">
        <f t="shared" si="7"/>
        <v>0</v>
      </c>
      <c r="Q36" s="42">
        <f t="shared" si="7"/>
        <v>2260</v>
      </c>
      <c r="R36" s="42">
        <f t="shared" si="7"/>
        <v>0</v>
      </c>
      <c r="S36" s="42">
        <f t="shared" si="7"/>
        <v>0</v>
      </c>
      <c r="T36" s="42">
        <f>T37+T48+T91+T92</f>
        <v>2260</v>
      </c>
      <c r="U36" s="42">
        <f>U37+U48+U91+U92</f>
        <v>0</v>
      </c>
      <c r="V36" s="42">
        <f>V37+V48+V91+V92</f>
        <v>0</v>
      </c>
      <c r="W36" s="47"/>
      <c r="X36" s="128"/>
      <c r="Y36" s="135"/>
      <c r="Z36" s="32"/>
      <c r="AA36" s="32"/>
      <c r="AB36" s="32"/>
      <c r="AC36" s="32"/>
      <c r="AD36" s="32"/>
      <c r="AE36" s="32"/>
      <c r="AF36" s="32"/>
    </row>
    <row r="37" spans="1:32" s="33" customFormat="1" ht="23.25" customHeight="1">
      <c r="A37" s="46" t="s">
        <v>49</v>
      </c>
      <c r="B37" s="45" t="s">
        <v>50</v>
      </c>
      <c r="C37" s="50"/>
      <c r="D37" s="48"/>
      <c r="E37" s="48"/>
      <c r="F37" s="49"/>
      <c r="G37" s="48"/>
      <c r="H37" s="50"/>
      <c r="I37" s="48"/>
      <c r="J37" s="40"/>
      <c r="K37" s="42">
        <f aca="true" t="shared" si="8" ref="K37:S37">K38+K39+K41+K42+K43+K44+K45+K46+K47</f>
        <v>0</v>
      </c>
      <c r="L37" s="42">
        <f t="shared" si="8"/>
        <v>0</v>
      </c>
      <c r="M37" s="42">
        <f t="shared" si="8"/>
        <v>0</v>
      </c>
      <c r="N37" s="42">
        <f t="shared" si="8"/>
        <v>0</v>
      </c>
      <c r="O37" s="42">
        <f t="shared" si="8"/>
        <v>0</v>
      </c>
      <c r="P37" s="42">
        <f t="shared" si="8"/>
        <v>0</v>
      </c>
      <c r="Q37" s="42">
        <f t="shared" si="8"/>
        <v>0</v>
      </c>
      <c r="R37" s="42">
        <f t="shared" si="8"/>
        <v>0</v>
      </c>
      <c r="S37" s="42">
        <f t="shared" si="8"/>
        <v>0</v>
      </c>
      <c r="T37" s="42">
        <f>T38+T39+T41+T42+T43+T44+T45+T46+T47</f>
        <v>0</v>
      </c>
      <c r="U37" s="42">
        <f>U38+U39+U41+U42+U43+U44+U45+U46+U47</f>
        <v>0</v>
      </c>
      <c r="V37" s="42">
        <f>V38+V39+V41+V42+V43+V44+V45+V46+V47</f>
        <v>0</v>
      </c>
      <c r="W37" s="47"/>
      <c r="X37" s="128"/>
      <c r="Y37" s="135"/>
      <c r="Z37" s="32"/>
      <c r="AA37" s="32"/>
      <c r="AB37" s="32"/>
      <c r="AC37" s="32"/>
      <c r="AD37" s="32"/>
      <c r="AE37" s="32"/>
      <c r="AF37" s="32"/>
    </row>
    <row r="38" spans="1:32" s="33" customFormat="1" ht="23.25">
      <c r="A38" s="46" t="s">
        <v>51</v>
      </c>
      <c r="B38" s="45" t="s">
        <v>52</v>
      </c>
      <c r="C38" s="50"/>
      <c r="D38" s="48"/>
      <c r="E38" s="48"/>
      <c r="F38" s="49"/>
      <c r="G38" s="48"/>
      <c r="H38" s="50"/>
      <c r="I38" s="48"/>
      <c r="J38" s="40"/>
      <c r="K38" s="42">
        <v>0</v>
      </c>
      <c r="L38" s="42">
        <v>0</v>
      </c>
      <c r="M38" s="42">
        <v>0</v>
      </c>
      <c r="N38" s="42">
        <v>0</v>
      </c>
      <c r="O38" s="42">
        <v>0</v>
      </c>
      <c r="P38" s="42">
        <v>0</v>
      </c>
      <c r="Q38" s="42">
        <v>0</v>
      </c>
      <c r="R38" s="42">
        <v>0</v>
      </c>
      <c r="S38" s="42">
        <v>0</v>
      </c>
      <c r="T38" s="42">
        <v>0</v>
      </c>
      <c r="U38" s="42">
        <v>0</v>
      </c>
      <c r="V38" s="42">
        <v>0</v>
      </c>
      <c r="W38" s="47"/>
      <c r="X38" s="128"/>
      <c r="Y38" s="135"/>
      <c r="Z38" s="32"/>
      <c r="AA38" s="32"/>
      <c r="AB38" s="32"/>
      <c r="AC38" s="32"/>
      <c r="AD38" s="32"/>
      <c r="AE38" s="32"/>
      <c r="AF38" s="32"/>
    </row>
    <row r="39" spans="1:32" s="33" customFormat="1" ht="23.25">
      <c r="A39" s="46" t="s">
        <v>53</v>
      </c>
      <c r="B39" s="45" t="s">
        <v>54</v>
      </c>
      <c r="C39" s="50"/>
      <c r="D39" s="48"/>
      <c r="E39" s="48"/>
      <c r="F39" s="49"/>
      <c r="G39" s="48"/>
      <c r="H39" s="50"/>
      <c r="I39" s="48"/>
      <c r="J39" s="40"/>
      <c r="K39" s="42">
        <f aca="true" t="shared" si="9" ref="K39:V39">K40</f>
        <v>0</v>
      </c>
      <c r="L39" s="42">
        <f t="shared" si="9"/>
        <v>0</v>
      </c>
      <c r="M39" s="42">
        <f t="shared" si="9"/>
        <v>0</v>
      </c>
      <c r="N39" s="42">
        <f>N40</f>
        <v>0</v>
      </c>
      <c r="O39" s="42">
        <f t="shared" si="9"/>
        <v>0</v>
      </c>
      <c r="P39" s="42">
        <f t="shared" si="9"/>
        <v>0</v>
      </c>
      <c r="Q39" s="42">
        <f t="shared" si="9"/>
        <v>0</v>
      </c>
      <c r="R39" s="42">
        <f t="shared" si="9"/>
        <v>0</v>
      </c>
      <c r="S39" s="42">
        <f t="shared" si="9"/>
        <v>0</v>
      </c>
      <c r="T39" s="42">
        <f t="shared" si="9"/>
        <v>0</v>
      </c>
      <c r="U39" s="42">
        <f t="shared" si="9"/>
        <v>0</v>
      </c>
      <c r="V39" s="42">
        <f t="shared" si="9"/>
        <v>0</v>
      </c>
      <c r="W39" s="47"/>
      <c r="X39" s="128"/>
      <c r="Y39" s="135"/>
      <c r="Z39" s="32"/>
      <c r="AA39" s="32"/>
      <c r="AB39" s="32"/>
      <c r="AC39" s="32"/>
      <c r="AD39" s="32"/>
      <c r="AE39" s="32"/>
      <c r="AF39" s="32"/>
    </row>
    <row r="40" spans="1:32" s="33" customFormat="1" ht="0.75" customHeight="1">
      <c r="A40" s="55"/>
      <c r="B40" s="35"/>
      <c r="C40" s="41"/>
      <c r="D40" s="41"/>
      <c r="E40" s="36"/>
      <c r="F40" s="54"/>
      <c r="G40" s="41"/>
      <c r="H40" s="41"/>
      <c r="I40" s="41"/>
      <c r="J40" s="36"/>
      <c r="K40" s="41"/>
      <c r="L40" s="41"/>
      <c r="M40" s="41"/>
      <c r="N40" s="41"/>
      <c r="O40" s="41"/>
      <c r="P40" s="41"/>
      <c r="Q40" s="41"/>
      <c r="R40" s="41"/>
      <c r="S40" s="41"/>
      <c r="T40" s="41"/>
      <c r="U40" s="41"/>
      <c r="V40" s="41"/>
      <c r="W40" s="39"/>
      <c r="X40" s="133"/>
      <c r="Y40" s="135"/>
      <c r="Z40" s="32"/>
      <c r="AA40" s="32"/>
      <c r="AB40" s="32"/>
      <c r="AC40" s="32"/>
      <c r="AD40" s="32"/>
      <c r="AE40" s="32"/>
      <c r="AF40" s="32"/>
    </row>
    <row r="41" spans="1:32" s="33" customFormat="1" ht="25.5" customHeight="1">
      <c r="A41" s="46" t="s">
        <v>55</v>
      </c>
      <c r="B41" s="45" t="s">
        <v>56</v>
      </c>
      <c r="C41" s="50"/>
      <c r="D41" s="48"/>
      <c r="E41" s="48"/>
      <c r="F41" s="49"/>
      <c r="G41" s="48"/>
      <c r="H41" s="50"/>
      <c r="I41" s="48"/>
      <c r="J41" s="40"/>
      <c r="K41" s="57">
        <v>0</v>
      </c>
      <c r="L41" s="57">
        <v>0</v>
      </c>
      <c r="M41" s="57">
        <v>0</v>
      </c>
      <c r="N41" s="57">
        <v>0</v>
      </c>
      <c r="O41" s="57">
        <v>0</v>
      </c>
      <c r="P41" s="57"/>
      <c r="Q41" s="57">
        <v>0</v>
      </c>
      <c r="R41" s="57"/>
      <c r="S41" s="57"/>
      <c r="T41" s="57">
        <v>0</v>
      </c>
      <c r="U41" s="57"/>
      <c r="V41" s="57"/>
      <c r="W41" s="57"/>
      <c r="X41" s="133"/>
      <c r="Y41" s="135"/>
      <c r="Z41" s="32"/>
      <c r="AA41" s="32"/>
      <c r="AB41" s="32"/>
      <c r="AC41" s="32"/>
      <c r="AD41" s="32"/>
      <c r="AE41" s="32"/>
      <c r="AF41" s="32"/>
    </row>
    <row r="42" spans="1:32" s="44" customFormat="1" ht="23.25">
      <c r="A42" s="46" t="s">
        <v>57</v>
      </c>
      <c r="B42" s="45" t="s">
        <v>58</v>
      </c>
      <c r="C42" s="50"/>
      <c r="D42" s="48"/>
      <c r="E42" s="48"/>
      <c r="F42" s="49"/>
      <c r="G42" s="48"/>
      <c r="H42" s="50"/>
      <c r="I42" s="48"/>
      <c r="J42" s="40"/>
      <c r="K42" s="57">
        <v>0</v>
      </c>
      <c r="L42" s="57">
        <v>0</v>
      </c>
      <c r="M42" s="57">
        <v>0</v>
      </c>
      <c r="N42" s="57">
        <v>0</v>
      </c>
      <c r="O42" s="57">
        <v>0</v>
      </c>
      <c r="P42" s="57">
        <v>0</v>
      </c>
      <c r="Q42" s="57">
        <v>0</v>
      </c>
      <c r="R42" s="57">
        <v>0</v>
      </c>
      <c r="S42" s="57">
        <v>0</v>
      </c>
      <c r="T42" s="57">
        <v>0</v>
      </c>
      <c r="U42" s="57">
        <v>0</v>
      </c>
      <c r="V42" s="57">
        <v>0</v>
      </c>
      <c r="W42" s="57"/>
      <c r="X42" s="133"/>
      <c r="Y42" s="135"/>
      <c r="Z42" s="43"/>
      <c r="AA42" s="43"/>
      <c r="AB42" s="43"/>
      <c r="AC42" s="43"/>
      <c r="AD42" s="43"/>
      <c r="AE42" s="43"/>
      <c r="AF42" s="43"/>
    </row>
    <row r="43" spans="1:32" s="44" customFormat="1" ht="23.25">
      <c r="A43" s="46" t="s">
        <v>59</v>
      </c>
      <c r="B43" s="45" t="s">
        <v>60</v>
      </c>
      <c r="C43" s="36"/>
      <c r="D43" s="48"/>
      <c r="E43" s="40"/>
      <c r="F43" s="38"/>
      <c r="G43" s="36"/>
      <c r="H43" s="39"/>
      <c r="I43" s="36"/>
      <c r="J43" s="47"/>
      <c r="K43" s="57">
        <v>0</v>
      </c>
      <c r="L43" s="57">
        <v>0</v>
      </c>
      <c r="M43" s="57">
        <v>0</v>
      </c>
      <c r="N43" s="57">
        <v>0</v>
      </c>
      <c r="O43" s="57">
        <v>0</v>
      </c>
      <c r="P43" s="57">
        <v>0</v>
      </c>
      <c r="Q43" s="57">
        <v>0</v>
      </c>
      <c r="R43" s="57">
        <v>0</v>
      </c>
      <c r="S43" s="57">
        <v>0</v>
      </c>
      <c r="T43" s="57">
        <v>0</v>
      </c>
      <c r="U43" s="57">
        <v>0</v>
      </c>
      <c r="V43" s="57">
        <v>0</v>
      </c>
      <c r="W43" s="57"/>
      <c r="X43" s="133"/>
      <c r="Y43" s="135"/>
      <c r="Z43" s="43"/>
      <c r="AA43" s="43"/>
      <c r="AB43" s="43"/>
      <c r="AC43" s="43"/>
      <c r="AD43" s="43"/>
      <c r="AE43" s="43"/>
      <c r="AF43" s="43"/>
    </row>
    <row r="44" spans="1:32" s="44" customFormat="1" ht="31.5">
      <c r="A44" s="46" t="s">
        <v>63</v>
      </c>
      <c r="B44" s="45" t="s">
        <v>64</v>
      </c>
      <c r="C44" s="51"/>
      <c r="D44" s="47"/>
      <c r="E44" s="51"/>
      <c r="F44" s="49"/>
      <c r="G44" s="48"/>
      <c r="H44" s="50"/>
      <c r="I44" s="59"/>
      <c r="J44" s="40"/>
      <c r="K44" s="57">
        <v>0</v>
      </c>
      <c r="L44" s="57">
        <v>0</v>
      </c>
      <c r="M44" s="57">
        <v>0</v>
      </c>
      <c r="N44" s="57">
        <v>0</v>
      </c>
      <c r="O44" s="57">
        <v>0</v>
      </c>
      <c r="P44" s="57"/>
      <c r="Q44" s="57">
        <v>0</v>
      </c>
      <c r="R44" s="57"/>
      <c r="S44" s="57"/>
      <c r="T44" s="57">
        <v>0</v>
      </c>
      <c r="U44" s="57"/>
      <c r="V44" s="57"/>
      <c r="W44" s="57"/>
      <c r="X44" s="133"/>
      <c r="Y44" s="135"/>
      <c r="Z44" s="43"/>
      <c r="AA44" s="43"/>
      <c r="AB44" s="43"/>
      <c r="AC44" s="43"/>
      <c r="AD44" s="43"/>
      <c r="AE44" s="43"/>
      <c r="AF44" s="43"/>
    </row>
    <row r="45" spans="1:32" s="44" customFormat="1" ht="23.25">
      <c r="A45" s="46" t="s">
        <v>65</v>
      </c>
      <c r="B45" s="60" t="s">
        <v>66</v>
      </c>
      <c r="C45" s="37"/>
      <c r="D45" s="36"/>
      <c r="E45" s="40"/>
      <c r="F45" s="61"/>
      <c r="G45" s="36"/>
      <c r="H45" s="62"/>
      <c r="I45" s="36"/>
      <c r="J45" s="36"/>
      <c r="K45" s="63">
        <v>0</v>
      </c>
      <c r="L45" s="63">
        <v>0</v>
      </c>
      <c r="M45" s="63">
        <v>0</v>
      </c>
      <c r="N45" s="63">
        <v>0</v>
      </c>
      <c r="O45" s="63">
        <v>0</v>
      </c>
      <c r="P45" s="63"/>
      <c r="Q45" s="63">
        <v>0</v>
      </c>
      <c r="R45" s="63"/>
      <c r="S45" s="63"/>
      <c r="T45" s="63">
        <v>0</v>
      </c>
      <c r="U45" s="63"/>
      <c r="V45" s="63"/>
      <c r="W45" s="36"/>
      <c r="X45" s="133"/>
      <c r="Y45" s="135"/>
      <c r="Z45" s="43"/>
      <c r="AA45" s="43"/>
      <c r="AB45" s="43"/>
      <c r="AC45" s="43"/>
      <c r="AD45" s="43"/>
      <c r="AE45" s="43"/>
      <c r="AF45" s="43"/>
    </row>
    <row r="46" spans="1:32" s="44" customFormat="1" ht="23.25">
      <c r="A46" s="46" t="s">
        <v>67</v>
      </c>
      <c r="B46" s="60" t="s">
        <v>68</v>
      </c>
      <c r="C46" s="37"/>
      <c r="D46" s="36"/>
      <c r="E46" s="40"/>
      <c r="F46" s="61"/>
      <c r="G46" s="36"/>
      <c r="H46" s="62"/>
      <c r="I46" s="36"/>
      <c r="J46" s="36"/>
      <c r="K46" s="64">
        <v>0</v>
      </c>
      <c r="L46" s="64">
        <v>0</v>
      </c>
      <c r="M46" s="64">
        <v>0</v>
      </c>
      <c r="N46" s="64">
        <v>0</v>
      </c>
      <c r="O46" s="64">
        <v>0</v>
      </c>
      <c r="P46" s="64"/>
      <c r="Q46" s="64">
        <v>0</v>
      </c>
      <c r="R46" s="64"/>
      <c r="S46" s="64"/>
      <c r="T46" s="64">
        <v>0</v>
      </c>
      <c r="U46" s="64"/>
      <c r="V46" s="64"/>
      <c r="W46" s="36"/>
      <c r="X46" s="133"/>
      <c r="Y46" s="135"/>
      <c r="Z46" s="43"/>
      <c r="AA46" s="43"/>
      <c r="AB46" s="43"/>
      <c r="AC46" s="43"/>
      <c r="AD46" s="43"/>
      <c r="AE46" s="43"/>
      <c r="AF46" s="43"/>
    </row>
    <row r="47" spans="1:32" s="33" customFormat="1" ht="23.25">
      <c r="A47" s="46" t="s">
        <v>69</v>
      </c>
      <c r="B47" s="60" t="s">
        <v>70</v>
      </c>
      <c r="C47" s="37"/>
      <c r="D47" s="36"/>
      <c r="E47" s="40"/>
      <c r="F47" s="61"/>
      <c r="G47" s="36"/>
      <c r="H47" s="62"/>
      <c r="I47" s="36"/>
      <c r="J47" s="36"/>
      <c r="K47" s="64">
        <v>0</v>
      </c>
      <c r="L47" s="64">
        <v>0</v>
      </c>
      <c r="M47" s="64">
        <v>0</v>
      </c>
      <c r="N47" s="64">
        <v>0</v>
      </c>
      <c r="O47" s="64">
        <v>0</v>
      </c>
      <c r="P47" s="64">
        <v>0</v>
      </c>
      <c r="Q47" s="64">
        <v>0</v>
      </c>
      <c r="R47" s="64">
        <v>0</v>
      </c>
      <c r="S47" s="64">
        <v>0</v>
      </c>
      <c r="T47" s="64">
        <v>0</v>
      </c>
      <c r="U47" s="64">
        <v>0</v>
      </c>
      <c r="V47" s="64">
        <v>0</v>
      </c>
      <c r="W47" s="64"/>
      <c r="X47" s="133"/>
      <c r="Y47" s="135"/>
      <c r="Z47" s="32"/>
      <c r="AA47" s="32"/>
      <c r="AB47" s="32"/>
      <c r="AC47" s="32"/>
      <c r="AD47" s="32"/>
      <c r="AE47" s="32"/>
      <c r="AF47" s="32"/>
    </row>
    <row r="48" spans="1:32" s="44" customFormat="1" ht="28.5">
      <c r="A48" s="46" t="s">
        <v>71</v>
      </c>
      <c r="B48" s="65" t="s">
        <v>72</v>
      </c>
      <c r="C48" s="50"/>
      <c r="D48" s="48"/>
      <c r="E48" s="66"/>
      <c r="F48" s="49"/>
      <c r="G48" s="48"/>
      <c r="H48" s="50"/>
      <c r="I48" s="59"/>
      <c r="J48" s="40"/>
      <c r="K48" s="42">
        <f>K49+K56+K60+K64+K69+K78+K81+K84+K87</f>
        <v>55464.607</v>
      </c>
      <c r="L48" s="42">
        <f>L49+L56+L60+L64+L69+L78+L81+L84+L87</f>
        <v>47949.974</v>
      </c>
      <c r="M48" s="42">
        <f>M49+M56+M60+M64+M69+M78+M81+M84+M87</f>
        <v>41298</v>
      </c>
      <c r="N48" s="42">
        <f>N49+N56+N60+N64+N69+N78+N81+N84+N87</f>
        <v>29702</v>
      </c>
      <c r="O48" s="42">
        <f>O49+O56+O60+O64+O69+O78+O81+O84+O87</f>
        <v>2260</v>
      </c>
      <c r="P48" s="42"/>
      <c r="Q48" s="42">
        <f>Q49+Q56+Q60+Q64+Q69+Q78+Q81+Q84+Q87</f>
        <v>2260</v>
      </c>
      <c r="R48" s="42"/>
      <c r="S48" s="42"/>
      <c r="T48" s="42">
        <f>T49+T56+T60+T64+T69+T78+T81+T84+T87</f>
        <v>2260</v>
      </c>
      <c r="U48" s="42"/>
      <c r="V48" s="42"/>
      <c r="W48" s="36"/>
      <c r="X48" s="133"/>
      <c r="Y48" s="135"/>
      <c r="Z48" s="43"/>
      <c r="AA48" s="43"/>
      <c r="AB48" s="43"/>
      <c r="AC48" s="43"/>
      <c r="AD48" s="43"/>
      <c r="AE48" s="43"/>
      <c r="AF48" s="43"/>
    </row>
    <row r="49" spans="1:32" s="44" customFormat="1" ht="23.25">
      <c r="A49" s="46" t="s">
        <v>51</v>
      </c>
      <c r="B49" s="65" t="s">
        <v>52</v>
      </c>
      <c r="C49" s="50"/>
      <c r="D49" s="48"/>
      <c r="E49" s="66"/>
      <c r="F49" s="49"/>
      <c r="G49" s="48"/>
      <c r="H49" s="50"/>
      <c r="I49" s="59"/>
      <c r="J49" s="40"/>
      <c r="K49" s="42">
        <f aca="true" t="shared" si="10" ref="K49:S49">K50+K53</f>
        <v>7514.633</v>
      </c>
      <c r="L49" s="42">
        <f t="shared" si="10"/>
        <v>0</v>
      </c>
      <c r="M49" s="42">
        <f t="shared" si="10"/>
        <v>2500</v>
      </c>
      <c r="N49" s="42">
        <f t="shared" si="10"/>
        <v>98</v>
      </c>
      <c r="O49" s="42">
        <f t="shared" si="10"/>
        <v>400</v>
      </c>
      <c r="P49" s="42">
        <f t="shared" si="10"/>
        <v>0</v>
      </c>
      <c r="Q49" s="42">
        <f t="shared" si="10"/>
        <v>400</v>
      </c>
      <c r="R49" s="42">
        <f t="shared" si="10"/>
        <v>0</v>
      </c>
      <c r="S49" s="42">
        <f t="shared" si="10"/>
        <v>0</v>
      </c>
      <c r="T49" s="42">
        <f>T50+T53</f>
        <v>400</v>
      </c>
      <c r="U49" s="42">
        <f>U50+U53</f>
        <v>0</v>
      </c>
      <c r="V49" s="42">
        <f>V50+V53</f>
        <v>0</v>
      </c>
      <c r="W49" s="36"/>
      <c r="X49" s="133"/>
      <c r="Y49" s="135"/>
      <c r="Z49" s="43"/>
      <c r="AA49" s="43"/>
      <c r="AB49" s="43"/>
      <c r="AC49" s="43"/>
      <c r="AD49" s="43"/>
      <c r="AE49" s="43"/>
      <c r="AF49" s="43"/>
    </row>
    <row r="50" spans="1:32" s="44" customFormat="1" ht="20.25" customHeight="1">
      <c r="A50" s="46"/>
      <c r="B50" s="45" t="s">
        <v>73</v>
      </c>
      <c r="C50" s="50"/>
      <c r="D50" s="48"/>
      <c r="E50" s="66"/>
      <c r="F50" s="49"/>
      <c r="G50" s="48"/>
      <c r="H50" s="50"/>
      <c r="I50" s="59"/>
      <c r="J50" s="40"/>
      <c r="K50" s="42">
        <f aca="true" t="shared" si="11" ref="K50:S50">SUM(K51:K52)</f>
        <v>7514.633</v>
      </c>
      <c r="L50" s="42">
        <f t="shared" si="11"/>
        <v>0</v>
      </c>
      <c r="M50" s="42">
        <f t="shared" si="11"/>
        <v>2500</v>
      </c>
      <c r="N50" s="42">
        <f t="shared" si="11"/>
        <v>98</v>
      </c>
      <c r="O50" s="42">
        <f t="shared" si="11"/>
        <v>400</v>
      </c>
      <c r="P50" s="42">
        <f t="shared" si="11"/>
        <v>0</v>
      </c>
      <c r="Q50" s="42">
        <f t="shared" si="11"/>
        <v>400</v>
      </c>
      <c r="R50" s="42">
        <f t="shared" si="11"/>
        <v>0</v>
      </c>
      <c r="S50" s="42">
        <f t="shared" si="11"/>
        <v>0</v>
      </c>
      <c r="T50" s="42">
        <f>SUM(T51:T52)</f>
        <v>400</v>
      </c>
      <c r="U50" s="42">
        <f>SUM(U51:U52)</f>
        <v>0</v>
      </c>
      <c r="V50" s="42">
        <f>SUM(V51:V52)</f>
        <v>0</v>
      </c>
      <c r="W50" s="36"/>
      <c r="X50" s="133"/>
      <c r="Y50" s="135"/>
      <c r="Z50" s="43"/>
      <c r="AA50" s="43"/>
      <c r="AB50" s="43"/>
      <c r="AC50" s="43"/>
      <c r="AD50" s="43"/>
      <c r="AE50" s="43"/>
      <c r="AF50" s="43"/>
    </row>
    <row r="51" spans="1:32" s="354" customFormat="1" ht="102">
      <c r="A51" s="428">
        <v>1</v>
      </c>
      <c r="B51" s="387" t="s">
        <v>119</v>
      </c>
      <c r="C51" s="356" t="s">
        <v>130</v>
      </c>
      <c r="D51" s="356" t="s">
        <v>93</v>
      </c>
      <c r="E51" s="429" t="s">
        <v>104</v>
      </c>
      <c r="F51" s="359">
        <v>7648511</v>
      </c>
      <c r="G51" s="356" t="s">
        <v>145</v>
      </c>
      <c r="H51" s="356"/>
      <c r="I51" s="430" t="s">
        <v>133</v>
      </c>
      <c r="J51" s="358" t="s">
        <v>134</v>
      </c>
      <c r="K51" s="362">
        <v>7514.633</v>
      </c>
      <c r="L51" s="362">
        <v>0</v>
      </c>
      <c r="M51" s="362">
        <f>'KH 2018 Bieu2a VOn SDD'!M52</f>
        <v>2500</v>
      </c>
      <c r="N51" s="362">
        <v>98</v>
      </c>
      <c r="O51" s="362">
        <v>400</v>
      </c>
      <c r="P51" s="362"/>
      <c r="Q51" s="362">
        <v>400</v>
      </c>
      <c r="R51" s="362"/>
      <c r="S51" s="362"/>
      <c r="T51" s="362">
        <v>400</v>
      </c>
      <c r="U51" s="362"/>
      <c r="V51" s="362"/>
      <c r="W51" s="356"/>
      <c r="X51" s="404"/>
      <c r="Y51" s="396"/>
      <c r="Z51" s="397"/>
      <c r="AA51" s="397"/>
      <c r="AB51" s="397"/>
      <c r="AC51" s="397"/>
      <c r="AD51" s="397"/>
      <c r="AE51" s="397"/>
      <c r="AF51" s="397"/>
    </row>
    <row r="52" spans="1:32" s="44" customFormat="1" ht="23.25" hidden="1">
      <c r="A52" s="58"/>
      <c r="B52" s="112"/>
      <c r="C52" s="41"/>
      <c r="D52" s="41"/>
      <c r="E52" s="36"/>
      <c r="F52" s="54"/>
      <c r="G52" s="41"/>
      <c r="H52" s="41"/>
      <c r="I52" s="41"/>
      <c r="J52" s="36"/>
      <c r="K52" s="41"/>
      <c r="L52" s="41"/>
      <c r="M52" s="41"/>
      <c r="N52" s="41"/>
      <c r="O52" s="41"/>
      <c r="P52" s="41"/>
      <c r="Q52" s="41"/>
      <c r="R52" s="41"/>
      <c r="S52" s="41"/>
      <c r="T52" s="41"/>
      <c r="U52" s="41"/>
      <c r="V52" s="41"/>
      <c r="W52" s="39"/>
      <c r="X52" s="133"/>
      <c r="Y52" s="135"/>
      <c r="Z52" s="43"/>
      <c r="AA52" s="43"/>
      <c r="AB52" s="43"/>
      <c r="AC52" s="43"/>
      <c r="AD52" s="43"/>
      <c r="AE52" s="43"/>
      <c r="AF52" s="43"/>
    </row>
    <row r="53" spans="1:32" s="44" customFormat="1" ht="23.25">
      <c r="A53" s="46"/>
      <c r="B53" s="45" t="s">
        <v>74</v>
      </c>
      <c r="C53" s="50"/>
      <c r="D53" s="48"/>
      <c r="E53" s="66"/>
      <c r="F53" s="49"/>
      <c r="G53" s="48"/>
      <c r="H53" s="50"/>
      <c r="I53" s="59"/>
      <c r="J53" s="40"/>
      <c r="K53" s="42">
        <f aca="true" t="shared" si="12" ref="K53:P53">SUM(K54:K55)</f>
        <v>0</v>
      </c>
      <c r="L53" s="42">
        <f t="shared" si="12"/>
        <v>0</v>
      </c>
      <c r="M53" s="42">
        <f t="shared" si="12"/>
        <v>0</v>
      </c>
      <c r="N53" s="42">
        <f>SUM(N54:N55)</f>
        <v>0</v>
      </c>
      <c r="O53" s="42">
        <f t="shared" si="12"/>
        <v>0</v>
      </c>
      <c r="P53" s="42">
        <f t="shared" si="12"/>
        <v>0</v>
      </c>
      <c r="Q53" s="42">
        <f aca="true" t="shared" si="13" ref="Q53:V53">SUM(Q54:Q55)</f>
        <v>0</v>
      </c>
      <c r="R53" s="42">
        <f t="shared" si="13"/>
        <v>0</v>
      </c>
      <c r="S53" s="42">
        <f t="shared" si="13"/>
        <v>0</v>
      </c>
      <c r="T53" s="42">
        <f t="shared" si="13"/>
        <v>0</v>
      </c>
      <c r="U53" s="42">
        <f t="shared" si="13"/>
        <v>0</v>
      </c>
      <c r="V53" s="42">
        <f t="shared" si="13"/>
        <v>0</v>
      </c>
      <c r="W53" s="36"/>
      <c r="X53" s="133"/>
      <c r="Y53" s="135"/>
      <c r="Z53" s="43"/>
      <c r="AA53" s="43"/>
      <c r="AB53" s="43"/>
      <c r="AC53" s="43"/>
      <c r="AD53" s="43"/>
      <c r="AE53" s="43"/>
      <c r="AF53" s="43"/>
    </row>
    <row r="54" spans="1:32" s="44" customFormat="1" ht="23.25" hidden="1">
      <c r="A54" s="55"/>
      <c r="B54" s="112"/>
      <c r="C54" s="41"/>
      <c r="D54" s="41"/>
      <c r="E54" s="36"/>
      <c r="F54" s="54"/>
      <c r="G54" s="41"/>
      <c r="H54" s="41"/>
      <c r="I54" s="41"/>
      <c r="J54" s="36"/>
      <c r="K54" s="41"/>
      <c r="L54" s="41"/>
      <c r="M54" s="41"/>
      <c r="N54" s="41"/>
      <c r="O54" s="41"/>
      <c r="P54" s="41"/>
      <c r="Q54" s="41"/>
      <c r="R54" s="41"/>
      <c r="S54" s="41"/>
      <c r="T54" s="41"/>
      <c r="U54" s="41"/>
      <c r="V54" s="41"/>
      <c r="W54" s="39"/>
      <c r="X54" s="133"/>
      <c r="Y54" s="135"/>
      <c r="Z54" s="43"/>
      <c r="AA54" s="43"/>
      <c r="AB54" s="43"/>
      <c r="AC54" s="43"/>
      <c r="AD54" s="43"/>
      <c r="AE54" s="43"/>
      <c r="AF54" s="43"/>
    </row>
    <row r="55" spans="1:32" s="44" customFormat="1" ht="23.25" hidden="1">
      <c r="A55" s="55"/>
      <c r="B55" s="112"/>
      <c r="C55" s="41"/>
      <c r="D55" s="41"/>
      <c r="E55" s="36"/>
      <c r="F55" s="54"/>
      <c r="G55" s="41"/>
      <c r="H55" s="41"/>
      <c r="I55" s="41"/>
      <c r="J55" s="36"/>
      <c r="K55" s="41"/>
      <c r="L55" s="41"/>
      <c r="M55" s="41"/>
      <c r="N55" s="41"/>
      <c r="O55" s="41"/>
      <c r="P55" s="41"/>
      <c r="Q55" s="41"/>
      <c r="R55" s="41"/>
      <c r="S55" s="41"/>
      <c r="T55" s="41"/>
      <c r="U55" s="41"/>
      <c r="V55" s="41"/>
      <c r="W55" s="39"/>
      <c r="X55" s="133"/>
      <c r="Y55" s="135"/>
      <c r="Z55" s="43"/>
      <c r="AA55" s="43"/>
      <c r="AB55" s="43"/>
      <c r="AC55" s="43"/>
      <c r="AD55" s="43"/>
      <c r="AE55" s="43"/>
      <c r="AF55" s="43"/>
    </row>
    <row r="56" spans="1:32" s="44" customFormat="1" ht="23.25">
      <c r="A56" s="46" t="s">
        <v>53</v>
      </c>
      <c r="B56" s="65" t="s">
        <v>54</v>
      </c>
      <c r="C56" s="50"/>
      <c r="D56" s="48"/>
      <c r="E56" s="66"/>
      <c r="F56" s="49"/>
      <c r="G56" s="48"/>
      <c r="H56" s="50"/>
      <c r="I56" s="59"/>
      <c r="J56" s="40"/>
      <c r="K56" s="42">
        <f aca="true" t="shared" si="14" ref="K56:P56">K57+K59</f>
        <v>0</v>
      </c>
      <c r="L56" s="42">
        <f t="shared" si="14"/>
        <v>0</v>
      </c>
      <c r="M56" s="42">
        <f t="shared" si="14"/>
        <v>0</v>
      </c>
      <c r="N56" s="42">
        <f>N57+N59</f>
        <v>0</v>
      </c>
      <c r="O56" s="42">
        <f t="shared" si="14"/>
        <v>0</v>
      </c>
      <c r="P56" s="42">
        <f t="shared" si="14"/>
        <v>0</v>
      </c>
      <c r="Q56" s="42">
        <f aca="true" t="shared" si="15" ref="Q56:V56">Q57+Q59</f>
        <v>0</v>
      </c>
      <c r="R56" s="42">
        <f t="shared" si="15"/>
        <v>0</v>
      </c>
      <c r="S56" s="42">
        <f t="shared" si="15"/>
        <v>0</v>
      </c>
      <c r="T56" s="42">
        <f t="shared" si="15"/>
        <v>0</v>
      </c>
      <c r="U56" s="42">
        <f t="shared" si="15"/>
        <v>0</v>
      </c>
      <c r="V56" s="42">
        <f t="shared" si="15"/>
        <v>0</v>
      </c>
      <c r="W56" s="36"/>
      <c r="X56" s="133"/>
      <c r="Y56" s="135"/>
      <c r="Z56" s="43"/>
      <c r="AA56" s="43"/>
      <c r="AB56" s="43"/>
      <c r="AC56" s="43"/>
      <c r="AD56" s="43"/>
      <c r="AE56" s="43"/>
      <c r="AF56" s="43"/>
    </row>
    <row r="57" spans="1:32" s="44" customFormat="1" ht="22.5" customHeight="1" hidden="1">
      <c r="A57" s="46"/>
      <c r="B57" s="45" t="s">
        <v>73</v>
      </c>
      <c r="C57" s="50"/>
      <c r="D57" s="48"/>
      <c r="E57" s="66"/>
      <c r="F57" s="49"/>
      <c r="G57" s="48"/>
      <c r="H57" s="50"/>
      <c r="I57" s="59"/>
      <c r="J57" s="40"/>
      <c r="K57" s="42">
        <f>K58</f>
        <v>0</v>
      </c>
      <c r="L57" s="42">
        <f aca="true" t="shared" si="16" ref="L57:V57">L58</f>
        <v>0</v>
      </c>
      <c r="M57" s="42">
        <f t="shared" si="16"/>
        <v>0</v>
      </c>
      <c r="N57" s="42">
        <f>N58</f>
        <v>0</v>
      </c>
      <c r="O57" s="42">
        <f t="shared" si="16"/>
        <v>0</v>
      </c>
      <c r="P57" s="42">
        <f t="shared" si="16"/>
        <v>0</v>
      </c>
      <c r="Q57" s="42">
        <f t="shared" si="16"/>
        <v>0</v>
      </c>
      <c r="R57" s="42">
        <f t="shared" si="16"/>
        <v>0</v>
      </c>
      <c r="S57" s="42">
        <f t="shared" si="16"/>
        <v>0</v>
      </c>
      <c r="T57" s="42">
        <f t="shared" si="16"/>
        <v>0</v>
      </c>
      <c r="U57" s="42">
        <f t="shared" si="16"/>
        <v>0</v>
      </c>
      <c r="V57" s="42">
        <f t="shared" si="16"/>
        <v>0</v>
      </c>
      <c r="W57" s="36"/>
      <c r="X57" s="133"/>
      <c r="Y57" s="135"/>
      <c r="Z57" s="43"/>
      <c r="AA57" s="43"/>
      <c r="AB57" s="43"/>
      <c r="AC57" s="43"/>
      <c r="AD57" s="43"/>
      <c r="AE57" s="43"/>
      <c r="AF57" s="43"/>
    </row>
    <row r="58" spans="1:32" s="44" customFormat="1" ht="23.25" hidden="1">
      <c r="A58" s="55"/>
      <c r="B58" s="35"/>
      <c r="C58" s="41"/>
      <c r="D58" s="41"/>
      <c r="E58" s="36"/>
      <c r="F58" s="54"/>
      <c r="G58" s="41"/>
      <c r="H58" s="41"/>
      <c r="I58" s="41"/>
      <c r="J58" s="36"/>
      <c r="K58" s="41"/>
      <c r="L58" s="41"/>
      <c r="M58" s="41"/>
      <c r="N58" s="41"/>
      <c r="O58" s="41"/>
      <c r="P58" s="41"/>
      <c r="Q58" s="41"/>
      <c r="R58" s="41"/>
      <c r="S58" s="41"/>
      <c r="T58" s="41"/>
      <c r="U58" s="41"/>
      <c r="V58" s="41"/>
      <c r="W58" s="39"/>
      <c r="X58" s="133"/>
      <c r="Y58" s="135"/>
      <c r="Z58" s="43"/>
      <c r="AA58" s="43"/>
      <c r="AB58" s="43"/>
      <c r="AC58" s="43"/>
      <c r="AD58" s="43"/>
      <c r="AE58" s="43"/>
      <c r="AF58" s="43"/>
    </row>
    <row r="59" spans="1:32" s="44" customFormat="1" ht="23.25" hidden="1">
      <c r="A59" s="46"/>
      <c r="B59" s="45" t="s">
        <v>74</v>
      </c>
      <c r="C59" s="50"/>
      <c r="D59" s="48"/>
      <c r="E59" s="66"/>
      <c r="F59" s="49"/>
      <c r="G59" s="48"/>
      <c r="H59" s="50"/>
      <c r="I59" s="59"/>
      <c r="J59" s="40"/>
      <c r="K59" s="42"/>
      <c r="L59" s="42"/>
      <c r="M59" s="42"/>
      <c r="N59" s="42"/>
      <c r="O59" s="42"/>
      <c r="P59" s="42"/>
      <c r="Q59" s="42"/>
      <c r="R59" s="42"/>
      <c r="S59" s="42"/>
      <c r="T59" s="42"/>
      <c r="U59" s="42"/>
      <c r="V59" s="42"/>
      <c r="W59" s="36"/>
      <c r="X59" s="133"/>
      <c r="Y59" s="135"/>
      <c r="Z59" s="43"/>
      <c r="AA59" s="43"/>
      <c r="AB59" s="43"/>
      <c r="AC59" s="43"/>
      <c r="AD59" s="43"/>
      <c r="AE59" s="43"/>
      <c r="AF59" s="43"/>
    </row>
    <row r="60" spans="1:32" s="44" customFormat="1" ht="23.25">
      <c r="A60" s="46" t="s">
        <v>55</v>
      </c>
      <c r="B60" s="65" t="s">
        <v>56</v>
      </c>
      <c r="C60" s="50"/>
      <c r="D60" s="48"/>
      <c r="E60" s="66"/>
      <c r="F60" s="49"/>
      <c r="G60" s="48"/>
      <c r="H60" s="50"/>
      <c r="I60" s="59"/>
      <c r="J60" s="40"/>
      <c r="K60" s="42">
        <f>K61+K63</f>
        <v>0</v>
      </c>
      <c r="L60" s="42">
        <f>L61+L63</f>
        <v>0</v>
      </c>
      <c r="M60" s="42">
        <f>M61+M63</f>
        <v>0</v>
      </c>
      <c r="N60" s="42">
        <f>N61+N63</f>
        <v>0</v>
      </c>
      <c r="O60" s="42">
        <f>O61+O63</f>
        <v>0</v>
      </c>
      <c r="P60" s="42"/>
      <c r="Q60" s="42">
        <f>Q61+Q63</f>
        <v>0</v>
      </c>
      <c r="R60" s="42"/>
      <c r="S60" s="42"/>
      <c r="T60" s="42">
        <f>T61+T63</f>
        <v>0</v>
      </c>
      <c r="U60" s="42"/>
      <c r="V60" s="42"/>
      <c r="W60" s="36"/>
      <c r="X60" s="133"/>
      <c r="Y60" s="135"/>
      <c r="Z60" s="43"/>
      <c r="AA60" s="43"/>
      <c r="AB60" s="43"/>
      <c r="AC60" s="43"/>
      <c r="AD60" s="43"/>
      <c r="AE60" s="43"/>
      <c r="AF60" s="43"/>
    </row>
    <row r="61" spans="1:32" s="44" customFormat="1" ht="23.25" hidden="1">
      <c r="A61" s="46"/>
      <c r="B61" s="45" t="s">
        <v>73</v>
      </c>
      <c r="C61" s="50"/>
      <c r="D61" s="48"/>
      <c r="E61" s="66"/>
      <c r="F61" s="49"/>
      <c r="G61" s="48"/>
      <c r="H61" s="50"/>
      <c r="I61" s="59"/>
      <c r="J61" s="40"/>
      <c r="K61" s="42">
        <f>K62</f>
        <v>0</v>
      </c>
      <c r="L61" s="42">
        <f>L62</f>
        <v>0</v>
      </c>
      <c r="M61" s="42">
        <f>M62</f>
        <v>0</v>
      </c>
      <c r="N61" s="42">
        <f>N62</f>
        <v>0</v>
      </c>
      <c r="O61" s="42">
        <f>O62</f>
        <v>0</v>
      </c>
      <c r="P61" s="42"/>
      <c r="Q61" s="42">
        <f>Q62</f>
        <v>0</v>
      </c>
      <c r="R61" s="42"/>
      <c r="S61" s="42"/>
      <c r="T61" s="42">
        <f>T62</f>
        <v>0</v>
      </c>
      <c r="U61" s="42"/>
      <c r="V61" s="42"/>
      <c r="W61" s="36"/>
      <c r="X61" s="133"/>
      <c r="Y61" s="135"/>
      <c r="Z61" s="43"/>
      <c r="AA61" s="43"/>
      <c r="AB61" s="43"/>
      <c r="AC61" s="43"/>
      <c r="AD61" s="43"/>
      <c r="AE61" s="43"/>
      <c r="AF61" s="43"/>
    </row>
    <row r="62" spans="1:32" s="44" customFormat="1" ht="23.25" hidden="1">
      <c r="A62" s="67"/>
      <c r="B62" s="289"/>
      <c r="C62" s="39"/>
      <c r="D62" s="36"/>
      <c r="E62" s="40"/>
      <c r="F62" s="38"/>
      <c r="G62" s="36"/>
      <c r="H62" s="36"/>
      <c r="I62" s="70"/>
      <c r="J62" s="40"/>
      <c r="K62" s="41"/>
      <c r="L62" s="41"/>
      <c r="M62" s="36"/>
      <c r="N62" s="41"/>
      <c r="O62" s="41"/>
      <c r="P62" s="41"/>
      <c r="Q62" s="41"/>
      <c r="R62" s="41"/>
      <c r="S62" s="41"/>
      <c r="T62" s="41"/>
      <c r="U62" s="41"/>
      <c r="V62" s="41"/>
      <c r="W62" s="39"/>
      <c r="X62" s="133"/>
      <c r="Y62" s="135"/>
      <c r="Z62" s="43"/>
      <c r="AA62" s="43"/>
      <c r="AB62" s="43"/>
      <c r="AC62" s="43"/>
      <c r="AD62" s="43"/>
      <c r="AE62" s="43"/>
      <c r="AF62" s="43"/>
    </row>
    <row r="63" spans="1:32" s="44" customFormat="1" ht="23.25" hidden="1">
      <c r="A63" s="46"/>
      <c r="B63" s="45" t="s">
        <v>74</v>
      </c>
      <c r="C63" s="50"/>
      <c r="D63" s="48"/>
      <c r="E63" s="66"/>
      <c r="F63" s="49"/>
      <c r="G63" s="48"/>
      <c r="H63" s="50"/>
      <c r="I63" s="59"/>
      <c r="J63" s="40"/>
      <c r="K63" s="42">
        <v>0</v>
      </c>
      <c r="L63" s="42">
        <v>0</v>
      </c>
      <c r="M63" s="42">
        <v>0</v>
      </c>
      <c r="N63" s="42">
        <v>0</v>
      </c>
      <c r="O63" s="42">
        <v>0</v>
      </c>
      <c r="P63" s="42">
        <v>0</v>
      </c>
      <c r="Q63" s="42">
        <v>0</v>
      </c>
      <c r="R63" s="42">
        <v>0</v>
      </c>
      <c r="S63" s="42">
        <v>0</v>
      </c>
      <c r="T63" s="42">
        <v>0</v>
      </c>
      <c r="U63" s="42">
        <v>0</v>
      </c>
      <c r="V63" s="42">
        <v>0</v>
      </c>
      <c r="W63" s="36"/>
      <c r="X63" s="133"/>
      <c r="Y63" s="135"/>
      <c r="Z63" s="43"/>
      <c r="AA63" s="43"/>
      <c r="AB63" s="43"/>
      <c r="AC63" s="43"/>
      <c r="AD63" s="43"/>
      <c r="AE63" s="43"/>
      <c r="AF63" s="43"/>
    </row>
    <row r="64" spans="1:32" s="44" customFormat="1" ht="23.25">
      <c r="A64" s="46" t="s">
        <v>57</v>
      </c>
      <c r="B64" s="45" t="s">
        <v>58</v>
      </c>
      <c r="C64" s="39"/>
      <c r="D64" s="50"/>
      <c r="E64" s="68"/>
      <c r="F64" s="49"/>
      <c r="G64" s="50"/>
      <c r="H64" s="69"/>
      <c r="I64" s="70"/>
      <c r="J64" s="40"/>
      <c r="K64" s="42">
        <f aca="true" t="shared" si="17" ref="K64:S64">K65+K68</f>
        <v>0</v>
      </c>
      <c r="L64" s="42">
        <f t="shared" si="17"/>
        <v>0</v>
      </c>
      <c r="M64" s="42">
        <f t="shared" si="17"/>
        <v>0</v>
      </c>
      <c r="N64" s="42">
        <f t="shared" si="17"/>
        <v>0</v>
      </c>
      <c r="O64" s="42">
        <f t="shared" si="17"/>
        <v>0</v>
      </c>
      <c r="P64" s="42">
        <f t="shared" si="17"/>
        <v>0</v>
      </c>
      <c r="Q64" s="42">
        <f t="shared" si="17"/>
        <v>0</v>
      </c>
      <c r="R64" s="42">
        <f t="shared" si="17"/>
        <v>0</v>
      </c>
      <c r="S64" s="42">
        <f t="shared" si="17"/>
        <v>0</v>
      </c>
      <c r="T64" s="42">
        <f>T65+T68</f>
        <v>0</v>
      </c>
      <c r="U64" s="42">
        <f>U65+U68</f>
        <v>0</v>
      </c>
      <c r="V64" s="42">
        <f>V65+V68</f>
        <v>0</v>
      </c>
      <c r="W64" s="36"/>
      <c r="X64" s="133"/>
      <c r="Y64" s="135"/>
      <c r="Z64" s="43"/>
      <c r="AA64" s="43"/>
      <c r="AB64" s="43"/>
      <c r="AC64" s="43"/>
      <c r="AD64" s="43"/>
      <c r="AE64" s="43"/>
      <c r="AF64" s="43"/>
    </row>
    <row r="65" spans="1:32" s="44" customFormat="1" ht="23.25" hidden="1">
      <c r="A65" s="46"/>
      <c r="B65" s="45" t="s">
        <v>73</v>
      </c>
      <c r="C65" s="39"/>
      <c r="D65" s="50"/>
      <c r="E65" s="68"/>
      <c r="F65" s="49"/>
      <c r="G65" s="50"/>
      <c r="H65" s="69"/>
      <c r="I65" s="70"/>
      <c r="J65" s="40"/>
      <c r="K65" s="42">
        <f aca="true" t="shared" si="18" ref="K65:S65">SUM(K66:K67)</f>
        <v>0</v>
      </c>
      <c r="L65" s="42">
        <f t="shared" si="18"/>
        <v>0</v>
      </c>
      <c r="M65" s="42">
        <f t="shared" si="18"/>
        <v>0</v>
      </c>
      <c r="N65" s="42">
        <f t="shared" si="18"/>
        <v>0</v>
      </c>
      <c r="O65" s="42">
        <f t="shared" si="18"/>
        <v>0</v>
      </c>
      <c r="P65" s="42">
        <f t="shared" si="18"/>
        <v>0</v>
      </c>
      <c r="Q65" s="42">
        <f t="shared" si="18"/>
        <v>0</v>
      </c>
      <c r="R65" s="42">
        <f t="shared" si="18"/>
        <v>0</v>
      </c>
      <c r="S65" s="42">
        <f t="shared" si="18"/>
        <v>0</v>
      </c>
      <c r="T65" s="42">
        <f>SUM(T66:T67)</f>
        <v>0</v>
      </c>
      <c r="U65" s="42">
        <f>SUM(U66:U67)</f>
        <v>0</v>
      </c>
      <c r="V65" s="42">
        <f>SUM(V66:V67)</f>
        <v>0</v>
      </c>
      <c r="W65" s="36"/>
      <c r="X65" s="133"/>
      <c r="Y65" s="135"/>
      <c r="Z65" s="43"/>
      <c r="AA65" s="43"/>
      <c r="AB65" s="43"/>
      <c r="AC65" s="43"/>
      <c r="AD65" s="43"/>
      <c r="AE65" s="43"/>
      <c r="AF65" s="43"/>
    </row>
    <row r="66" spans="1:32" s="44" customFormat="1" ht="78" customHeight="1" hidden="1">
      <c r="A66" s="55"/>
      <c r="B66" s="35"/>
      <c r="C66" s="41"/>
      <c r="D66" s="41"/>
      <c r="E66" s="36"/>
      <c r="F66" s="54"/>
      <c r="G66" s="41"/>
      <c r="H66" s="41"/>
      <c r="I66" s="41"/>
      <c r="J66" s="36"/>
      <c r="K66" s="41"/>
      <c r="L66" s="41"/>
      <c r="M66" s="41"/>
      <c r="N66" s="41"/>
      <c r="O66" s="41"/>
      <c r="P66" s="41"/>
      <c r="Q66" s="41"/>
      <c r="R66" s="41"/>
      <c r="S66" s="41"/>
      <c r="T66" s="41"/>
      <c r="U66" s="41"/>
      <c r="V66" s="41"/>
      <c r="W66" s="39"/>
      <c r="X66" s="133"/>
      <c r="Y66" s="135"/>
      <c r="Z66" s="43"/>
      <c r="AA66" s="43"/>
      <c r="AB66" s="43"/>
      <c r="AC66" s="43"/>
      <c r="AD66" s="43"/>
      <c r="AE66" s="43"/>
      <c r="AF66" s="43"/>
    </row>
    <row r="67" spans="1:32" s="44" customFormat="1" ht="23.25" hidden="1">
      <c r="A67" s="55"/>
      <c r="B67" s="306"/>
      <c r="C67" s="41"/>
      <c r="D67" s="41"/>
      <c r="E67" s="36"/>
      <c r="F67" s="54"/>
      <c r="G67" s="41"/>
      <c r="H67" s="41"/>
      <c r="I67" s="41"/>
      <c r="J67" s="36"/>
      <c r="K67" s="41"/>
      <c r="L67" s="41"/>
      <c r="M67" s="41"/>
      <c r="N67" s="41"/>
      <c r="O67" s="41"/>
      <c r="P67" s="41"/>
      <c r="Q67" s="41"/>
      <c r="R67" s="41"/>
      <c r="S67" s="41"/>
      <c r="T67" s="41"/>
      <c r="U67" s="41"/>
      <c r="V67" s="41"/>
      <c r="W67" s="39"/>
      <c r="X67" s="133"/>
      <c r="Y67" s="135"/>
      <c r="Z67" s="43"/>
      <c r="AA67" s="43"/>
      <c r="AB67" s="43"/>
      <c r="AC67" s="43"/>
      <c r="AD67" s="43"/>
      <c r="AE67" s="43"/>
      <c r="AF67" s="43"/>
    </row>
    <row r="68" spans="1:32" s="44" customFormat="1" ht="15" customHeight="1" hidden="1">
      <c r="A68" s="46"/>
      <c r="B68" s="45" t="s">
        <v>74</v>
      </c>
      <c r="C68" s="39"/>
      <c r="D68" s="50"/>
      <c r="E68" s="68"/>
      <c r="F68" s="49"/>
      <c r="G68" s="50"/>
      <c r="H68" s="69"/>
      <c r="I68" s="70"/>
      <c r="J68" s="40"/>
      <c r="K68" s="42">
        <v>0</v>
      </c>
      <c r="L68" s="42">
        <v>0</v>
      </c>
      <c r="M68" s="42">
        <v>0</v>
      </c>
      <c r="N68" s="42">
        <v>0</v>
      </c>
      <c r="O68" s="42">
        <v>0</v>
      </c>
      <c r="P68" s="42">
        <v>0</v>
      </c>
      <c r="Q68" s="42">
        <v>0</v>
      </c>
      <c r="R68" s="42">
        <v>0</v>
      </c>
      <c r="S68" s="42">
        <v>0</v>
      </c>
      <c r="T68" s="42">
        <v>0</v>
      </c>
      <c r="U68" s="42">
        <v>0</v>
      </c>
      <c r="V68" s="42">
        <v>0</v>
      </c>
      <c r="W68" s="36"/>
      <c r="X68" s="133"/>
      <c r="Y68" s="135"/>
      <c r="Z68" s="43"/>
      <c r="AA68" s="43"/>
      <c r="AB68" s="43"/>
      <c r="AC68" s="43"/>
      <c r="AD68" s="43"/>
      <c r="AE68" s="43"/>
      <c r="AF68" s="43"/>
    </row>
    <row r="69" spans="1:32" s="44" customFormat="1" ht="23.25">
      <c r="A69" s="46" t="s">
        <v>59</v>
      </c>
      <c r="B69" s="45" t="s">
        <v>60</v>
      </c>
      <c r="C69" s="50"/>
      <c r="D69" s="48"/>
      <c r="E69" s="66"/>
      <c r="F69" s="49"/>
      <c r="G69" s="48"/>
      <c r="H69" s="50"/>
      <c r="I69" s="59"/>
      <c r="J69" s="40"/>
      <c r="K69" s="42">
        <f>K70+K75</f>
        <v>33962.261</v>
      </c>
      <c r="L69" s="42">
        <f>L70+L75</f>
        <v>33962.261</v>
      </c>
      <c r="M69" s="42">
        <f>M70+M75</f>
        <v>30913</v>
      </c>
      <c r="N69" s="42">
        <f>N70+N75</f>
        <v>26605</v>
      </c>
      <c r="O69" s="42">
        <f>O70+O75</f>
        <v>974</v>
      </c>
      <c r="P69" s="42"/>
      <c r="Q69" s="42">
        <f>Q70+Q75</f>
        <v>974</v>
      </c>
      <c r="R69" s="42"/>
      <c r="S69" s="42"/>
      <c r="T69" s="42">
        <f>T70+T75</f>
        <v>974</v>
      </c>
      <c r="U69" s="42"/>
      <c r="V69" s="42"/>
      <c r="W69" s="36"/>
      <c r="X69" s="133"/>
      <c r="Y69" s="135"/>
      <c r="Z69" s="43"/>
      <c r="AA69" s="43"/>
      <c r="AB69" s="43"/>
      <c r="AC69" s="43"/>
      <c r="AD69" s="43"/>
      <c r="AE69" s="43"/>
      <c r="AF69" s="43"/>
    </row>
    <row r="70" spans="1:32" s="44" customFormat="1" ht="24" customHeight="1">
      <c r="A70" s="46"/>
      <c r="B70" s="45" t="s">
        <v>75</v>
      </c>
      <c r="C70" s="50"/>
      <c r="D70" s="48"/>
      <c r="E70" s="66"/>
      <c r="F70" s="49"/>
      <c r="G70" s="48"/>
      <c r="H70" s="50"/>
      <c r="I70" s="59"/>
      <c r="J70" s="36"/>
      <c r="K70" s="42">
        <f aca="true" t="shared" si="19" ref="K70:S70">SUM(K71:K74)</f>
        <v>33962.261</v>
      </c>
      <c r="L70" s="42">
        <f t="shared" si="19"/>
        <v>33962.261</v>
      </c>
      <c r="M70" s="42">
        <f t="shared" si="19"/>
        <v>30913</v>
      </c>
      <c r="N70" s="42">
        <f t="shared" si="19"/>
        <v>26605</v>
      </c>
      <c r="O70" s="42">
        <f t="shared" si="19"/>
        <v>974</v>
      </c>
      <c r="P70" s="42">
        <f t="shared" si="19"/>
        <v>0</v>
      </c>
      <c r="Q70" s="42">
        <f t="shared" si="19"/>
        <v>974</v>
      </c>
      <c r="R70" s="42">
        <f t="shared" si="19"/>
        <v>0</v>
      </c>
      <c r="S70" s="42">
        <f t="shared" si="19"/>
        <v>0</v>
      </c>
      <c r="T70" s="42">
        <f>SUM(T71:T74)</f>
        <v>974</v>
      </c>
      <c r="U70" s="42">
        <f>SUM(U71:U74)</f>
        <v>0</v>
      </c>
      <c r="V70" s="42">
        <f>SUM(V71:V74)</f>
        <v>0</v>
      </c>
      <c r="W70" s="42"/>
      <c r="X70" s="133"/>
      <c r="Y70" s="135"/>
      <c r="Z70" s="43"/>
      <c r="AA70" s="43"/>
      <c r="AB70" s="43"/>
      <c r="AC70" s="43"/>
      <c r="AD70" s="43"/>
      <c r="AE70" s="43"/>
      <c r="AF70" s="43"/>
    </row>
    <row r="71" spans="1:32" s="354" customFormat="1" ht="318.75">
      <c r="A71" s="352">
        <v>2</v>
      </c>
      <c r="B71" s="355" t="s">
        <v>186</v>
      </c>
      <c r="C71" s="362" t="s">
        <v>92</v>
      </c>
      <c r="D71" s="362" t="s">
        <v>93</v>
      </c>
      <c r="E71" s="357" t="s">
        <v>104</v>
      </c>
      <c r="F71" s="408">
        <v>7498196</v>
      </c>
      <c r="G71" s="362">
        <v>292</v>
      </c>
      <c r="H71" s="362"/>
      <c r="I71" s="362" t="s">
        <v>227</v>
      </c>
      <c r="J71" s="358" t="s">
        <v>226</v>
      </c>
      <c r="K71" s="362">
        <v>26668.076</v>
      </c>
      <c r="L71" s="362">
        <v>26668.076</v>
      </c>
      <c r="M71" s="362">
        <f>'KH 2018 Bieu2a VOn SDD'!M76</f>
        <v>23619</v>
      </c>
      <c r="N71" s="362">
        <v>22875</v>
      </c>
      <c r="O71" s="362">
        <v>604</v>
      </c>
      <c r="P71" s="362"/>
      <c r="Q71" s="362">
        <v>604</v>
      </c>
      <c r="R71" s="362"/>
      <c r="S71" s="362"/>
      <c r="T71" s="362">
        <v>604</v>
      </c>
      <c r="U71" s="362"/>
      <c r="V71" s="362"/>
      <c r="W71" s="356"/>
      <c r="X71" s="406"/>
      <c r="Y71" s="396"/>
      <c r="Z71" s="397"/>
      <c r="AA71" s="397"/>
      <c r="AB71" s="397"/>
      <c r="AC71" s="397"/>
      <c r="AD71" s="397"/>
      <c r="AE71" s="397"/>
      <c r="AF71" s="397"/>
    </row>
    <row r="72" spans="1:32" s="354" customFormat="1" ht="153">
      <c r="A72" s="352">
        <v>3</v>
      </c>
      <c r="B72" s="431" t="s">
        <v>120</v>
      </c>
      <c r="C72" s="362" t="s">
        <v>97</v>
      </c>
      <c r="D72" s="362" t="s">
        <v>93</v>
      </c>
      <c r="E72" s="357" t="s">
        <v>104</v>
      </c>
      <c r="F72" s="408">
        <v>7567685</v>
      </c>
      <c r="G72" s="362">
        <v>292</v>
      </c>
      <c r="H72" s="362"/>
      <c r="I72" s="362" t="s">
        <v>158</v>
      </c>
      <c r="J72" s="358" t="s">
        <v>159</v>
      </c>
      <c r="K72" s="362">
        <v>7294.185</v>
      </c>
      <c r="L72" s="362">
        <v>7294.185</v>
      </c>
      <c r="M72" s="362">
        <f>'KH 2018 Bieu2a VOn SDD'!M75</f>
        <v>7294</v>
      </c>
      <c r="N72" s="362">
        <v>3730</v>
      </c>
      <c r="O72" s="362">
        <v>370</v>
      </c>
      <c r="P72" s="362"/>
      <c r="Q72" s="362">
        <v>370</v>
      </c>
      <c r="R72" s="362"/>
      <c r="S72" s="362"/>
      <c r="T72" s="362">
        <v>370</v>
      </c>
      <c r="U72" s="362"/>
      <c r="V72" s="362"/>
      <c r="W72" s="356"/>
      <c r="X72" s="404"/>
      <c r="Y72" s="396"/>
      <c r="Z72" s="397"/>
      <c r="AA72" s="397"/>
      <c r="AB72" s="397"/>
      <c r="AC72" s="397"/>
      <c r="AD72" s="397"/>
      <c r="AE72" s="397"/>
      <c r="AF72" s="397"/>
    </row>
    <row r="73" spans="1:32" s="44" customFormat="1" ht="33" customHeight="1" hidden="1">
      <c r="A73" s="55"/>
      <c r="B73" s="295"/>
      <c r="C73" s="41"/>
      <c r="D73" s="41"/>
      <c r="E73" s="36"/>
      <c r="F73" s="54"/>
      <c r="G73" s="41"/>
      <c r="H73" s="41"/>
      <c r="I73" s="41"/>
      <c r="J73" s="36"/>
      <c r="K73" s="41"/>
      <c r="L73" s="41"/>
      <c r="M73" s="41"/>
      <c r="N73" s="41"/>
      <c r="O73" s="41"/>
      <c r="P73" s="41"/>
      <c r="Q73" s="41"/>
      <c r="R73" s="41"/>
      <c r="S73" s="41"/>
      <c r="T73" s="41"/>
      <c r="U73" s="41"/>
      <c r="V73" s="41"/>
      <c r="W73" s="39"/>
      <c r="X73" s="133"/>
      <c r="Y73" s="135"/>
      <c r="Z73" s="43"/>
      <c r="AA73" s="43"/>
      <c r="AB73" s="43"/>
      <c r="AC73" s="43"/>
      <c r="AD73" s="43"/>
      <c r="AE73" s="43"/>
      <c r="AF73" s="43"/>
    </row>
    <row r="74" spans="1:32" s="44" customFormat="1" ht="23.25" hidden="1">
      <c r="A74" s="55"/>
      <c r="B74" s="295"/>
      <c r="C74" s="41"/>
      <c r="D74" s="41"/>
      <c r="E74" s="36"/>
      <c r="F74" s="54"/>
      <c r="G74" s="41"/>
      <c r="H74" s="41"/>
      <c r="I74" s="41"/>
      <c r="J74" s="36"/>
      <c r="K74" s="41"/>
      <c r="L74" s="41"/>
      <c r="M74" s="41"/>
      <c r="N74" s="41"/>
      <c r="O74" s="41"/>
      <c r="P74" s="41"/>
      <c r="Q74" s="41"/>
      <c r="R74" s="41"/>
      <c r="S74" s="41"/>
      <c r="T74" s="41"/>
      <c r="U74" s="41"/>
      <c r="V74" s="41"/>
      <c r="W74" s="39"/>
      <c r="X74" s="133"/>
      <c r="Y74" s="135"/>
      <c r="Z74" s="43"/>
      <c r="AA74" s="43"/>
      <c r="AB74" s="43"/>
      <c r="AC74" s="43"/>
      <c r="AD74" s="43"/>
      <c r="AE74" s="43"/>
      <c r="AF74" s="43"/>
    </row>
    <row r="75" spans="1:32" s="33" customFormat="1" ht="23.25">
      <c r="A75" s="46"/>
      <c r="B75" s="45" t="s">
        <v>74</v>
      </c>
      <c r="C75" s="50"/>
      <c r="D75" s="47"/>
      <c r="E75" s="40"/>
      <c r="F75" s="38"/>
      <c r="G75" s="47"/>
      <c r="H75" s="50"/>
      <c r="I75" s="36"/>
      <c r="J75" s="42"/>
      <c r="K75" s="42">
        <f aca="true" t="shared" si="20" ref="K75:S75">SUM(K76:K77)</f>
        <v>0</v>
      </c>
      <c r="L75" s="42">
        <f t="shared" si="20"/>
        <v>0</v>
      </c>
      <c r="M75" s="42">
        <f t="shared" si="20"/>
        <v>0</v>
      </c>
      <c r="N75" s="42">
        <f t="shared" si="20"/>
        <v>0</v>
      </c>
      <c r="O75" s="42">
        <f t="shared" si="20"/>
        <v>0</v>
      </c>
      <c r="P75" s="42">
        <f t="shared" si="20"/>
        <v>0</v>
      </c>
      <c r="Q75" s="42">
        <f t="shared" si="20"/>
        <v>0</v>
      </c>
      <c r="R75" s="42">
        <f t="shared" si="20"/>
        <v>0</v>
      </c>
      <c r="S75" s="42">
        <f t="shared" si="20"/>
        <v>0</v>
      </c>
      <c r="T75" s="42">
        <f>SUM(T76:T77)</f>
        <v>0</v>
      </c>
      <c r="U75" s="42">
        <f>SUM(U76:U77)</f>
        <v>0</v>
      </c>
      <c r="V75" s="42">
        <f>SUM(V76:V77)</f>
        <v>0</v>
      </c>
      <c r="W75" s="42"/>
      <c r="X75" s="133"/>
      <c r="Y75" s="135"/>
      <c r="Z75" s="32"/>
      <c r="AA75" s="32"/>
      <c r="AB75" s="32"/>
      <c r="AC75" s="32"/>
      <c r="AD75" s="32"/>
      <c r="AE75" s="32"/>
      <c r="AF75" s="32"/>
    </row>
    <row r="76" spans="1:32" s="33" customFormat="1" ht="13.5" customHeight="1" hidden="1">
      <c r="A76" s="55">
        <v>2</v>
      </c>
      <c r="B76" s="148"/>
      <c r="C76" s="39"/>
      <c r="D76" s="36"/>
      <c r="E76" s="40"/>
      <c r="F76" s="38"/>
      <c r="G76" s="36"/>
      <c r="H76" s="36"/>
      <c r="I76" s="70"/>
      <c r="J76" s="40"/>
      <c r="K76" s="41"/>
      <c r="L76" s="41"/>
      <c r="M76" s="36"/>
      <c r="N76" s="41"/>
      <c r="O76" s="41"/>
      <c r="P76" s="41"/>
      <c r="Q76" s="41"/>
      <c r="R76" s="41"/>
      <c r="S76" s="41"/>
      <c r="T76" s="41"/>
      <c r="U76" s="41"/>
      <c r="V76" s="41"/>
      <c r="W76" s="39"/>
      <c r="X76" s="133"/>
      <c r="Y76" s="135"/>
      <c r="Z76" s="32"/>
      <c r="AA76" s="32"/>
      <c r="AB76" s="32"/>
      <c r="AC76" s="32"/>
      <c r="AD76" s="32"/>
      <c r="AE76" s="32"/>
      <c r="AF76" s="32"/>
    </row>
    <row r="77" spans="1:32" s="33" customFormat="1" ht="13.5" customHeight="1" hidden="1">
      <c r="A77" s="55">
        <v>10</v>
      </c>
      <c r="B77" s="295"/>
      <c r="C77" s="41"/>
      <c r="D77" s="41"/>
      <c r="E77" s="36"/>
      <c r="F77" s="54"/>
      <c r="G77" s="41"/>
      <c r="H77" s="41"/>
      <c r="I77" s="41"/>
      <c r="J77" s="36"/>
      <c r="K77" s="41"/>
      <c r="L77" s="41"/>
      <c r="M77" s="41"/>
      <c r="N77" s="41"/>
      <c r="O77" s="41"/>
      <c r="P77" s="41"/>
      <c r="Q77" s="41"/>
      <c r="R77" s="41"/>
      <c r="S77" s="41"/>
      <c r="T77" s="41"/>
      <c r="U77" s="41"/>
      <c r="V77" s="41"/>
      <c r="W77" s="39"/>
      <c r="X77" s="133"/>
      <c r="Y77" s="135"/>
      <c r="Z77" s="32"/>
      <c r="AA77" s="32"/>
      <c r="AB77" s="32"/>
      <c r="AC77" s="32"/>
      <c r="AD77" s="32"/>
      <c r="AE77" s="32"/>
      <c r="AF77" s="32"/>
    </row>
    <row r="78" spans="1:32" s="44" customFormat="1" ht="31.5">
      <c r="A78" s="72" t="s">
        <v>63</v>
      </c>
      <c r="B78" s="45" t="s">
        <v>64</v>
      </c>
      <c r="C78" s="50"/>
      <c r="D78" s="45"/>
      <c r="E78" s="68"/>
      <c r="F78" s="118"/>
      <c r="G78" s="50"/>
      <c r="H78" s="45"/>
      <c r="I78" s="42">
        <f aca="true" t="shared" si="21" ref="I78:O78">I79+I80</f>
        <v>0</v>
      </c>
      <c r="J78" s="42">
        <f t="shared" si="21"/>
        <v>0</v>
      </c>
      <c r="K78" s="42">
        <f t="shared" si="21"/>
        <v>0</v>
      </c>
      <c r="L78" s="42">
        <f t="shared" si="21"/>
        <v>0</v>
      </c>
      <c r="M78" s="42">
        <f t="shared" si="21"/>
        <v>0</v>
      </c>
      <c r="N78" s="42">
        <f t="shared" si="21"/>
        <v>0</v>
      </c>
      <c r="O78" s="42">
        <f t="shared" si="21"/>
        <v>0</v>
      </c>
      <c r="P78" s="42"/>
      <c r="Q78" s="42">
        <f>Q79+Q80</f>
        <v>0</v>
      </c>
      <c r="R78" s="42"/>
      <c r="S78" s="42"/>
      <c r="T78" s="42">
        <f>T79+T80</f>
        <v>0</v>
      </c>
      <c r="U78" s="42"/>
      <c r="V78" s="42"/>
      <c r="W78" s="39"/>
      <c r="X78" s="133"/>
      <c r="Y78" s="135"/>
      <c r="Z78" s="43"/>
      <c r="AA78" s="43"/>
      <c r="AB78" s="43"/>
      <c r="AC78" s="43"/>
      <c r="AD78" s="43"/>
      <c r="AE78" s="43"/>
      <c r="AF78" s="43"/>
    </row>
    <row r="79" spans="1:32" s="44" customFormat="1" ht="0.75" customHeight="1">
      <c r="A79" s="72"/>
      <c r="B79" s="45" t="s">
        <v>90</v>
      </c>
      <c r="C79" s="50"/>
      <c r="D79" s="45"/>
      <c r="E79" s="68"/>
      <c r="F79" s="118"/>
      <c r="G79" s="50"/>
      <c r="H79" s="45"/>
      <c r="I79" s="70"/>
      <c r="J79" s="36"/>
      <c r="K79" s="73">
        <v>0</v>
      </c>
      <c r="L79" s="73">
        <v>0</v>
      </c>
      <c r="M79" s="73">
        <v>0</v>
      </c>
      <c r="N79" s="73">
        <v>0</v>
      </c>
      <c r="O79" s="73">
        <v>0</v>
      </c>
      <c r="P79" s="73">
        <v>0</v>
      </c>
      <c r="Q79" s="73">
        <v>0</v>
      </c>
      <c r="R79" s="73">
        <v>0</v>
      </c>
      <c r="S79" s="73">
        <v>0</v>
      </c>
      <c r="T79" s="73">
        <v>0</v>
      </c>
      <c r="U79" s="73">
        <v>0</v>
      </c>
      <c r="V79" s="73">
        <v>0</v>
      </c>
      <c r="W79" s="73">
        <v>0</v>
      </c>
      <c r="X79" s="133"/>
      <c r="Y79" s="135"/>
      <c r="Z79" s="43"/>
      <c r="AA79" s="43"/>
      <c r="AB79" s="43"/>
      <c r="AC79" s="43"/>
      <c r="AD79" s="43"/>
      <c r="AE79" s="43"/>
      <c r="AF79" s="43"/>
    </row>
    <row r="80" spans="1:32" s="44" customFormat="1" ht="23.25" hidden="1">
      <c r="A80" s="72"/>
      <c r="B80" s="45" t="s">
        <v>77</v>
      </c>
      <c r="C80" s="47"/>
      <c r="D80" s="42"/>
      <c r="E80" s="42"/>
      <c r="F80" s="119"/>
      <c r="G80" s="42"/>
      <c r="H80" s="42"/>
      <c r="I80" s="42"/>
      <c r="J80" s="42"/>
      <c r="K80" s="42">
        <v>0</v>
      </c>
      <c r="L80" s="42">
        <v>0</v>
      </c>
      <c r="M80" s="42">
        <v>0</v>
      </c>
      <c r="N80" s="42">
        <v>0</v>
      </c>
      <c r="O80" s="42">
        <v>0</v>
      </c>
      <c r="P80" s="42">
        <v>0</v>
      </c>
      <c r="Q80" s="42">
        <v>0</v>
      </c>
      <c r="R80" s="42">
        <v>0</v>
      </c>
      <c r="S80" s="42">
        <v>0</v>
      </c>
      <c r="T80" s="42">
        <v>0</v>
      </c>
      <c r="U80" s="42">
        <v>0</v>
      </c>
      <c r="V80" s="42">
        <v>0</v>
      </c>
      <c r="W80" s="42">
        <v>0</v>
      </c>
      <c r="X80" s="133"/>
      <c r="Y80" s="135"/>
      <c r="Z80" s="43"/>
      <c r="AA80" s="43"/>
      <c r="AB80" s="43"/>
      <c r="AC80" s="43"/>
      <c r="AD80" s="43"/>
      <c r="AE80" s="43"/>
      <c r="AF80" s="43"/>
    </row>
    <row r="81" spans="1:32" s="33" customFormat="1" ht="23.25">
      <c r="A81" s="46" t="s">
        <v>65</v>
      </c>
      <c r="B81" s="45" t="s">
        <v>66</v>
      </c>
      <c r="C81" s="50"/>
      <c r="D81" s="50"/>
      <c r="E81" s="50"/>
      <c r="F81" s="49"/>
      <c r="G81" s="50"/>
      <c r="H81" s="50"/>
      <c r="I81" s="50"/>
      <c r="J81" s="47"/>
      <c r="K81" s="42">
        <v>0</v>
      </c>
      <c r="L81" s="42">
        <v>0</v>
      </c>
      <c r="M81" s="42">
        <v>0</v>
      </c>
      <c r="N81" s="42">
        <v>0</v>
      </c>
      <c r="O81" s="42">
        <v>0</v>
      </c>
      <c r="P81" s="42"/>
      <c r="Q81" s="42">
        <v>0</v>
      </c>
      <c r="R81" s="42"/>
      <c r="S81" s="42"/>
      <c r="T81" s="42">
        <v>0</v>
      </c>
      <c r="U81" s="42"/>
      <c r="V81" s="42"/>
      <c r="W81" s="47"/>
      <c r="X81" s="133"/>
      <c r="Y81" s="135"/>
      <c r="Z81" s="32"/>
      <c r="AA81" s="32"/>
      <c r="AB81" s="32"/>
      <c r="AC81" s="32"/>
      <c r="AD81" s="32"/>
      <c r="AE81" s="32"/>
      <c r="AF81" s="32"/>
    </row>
    <row r="82" spans="1:32" s="33" customFormat="1" ht="0.75" customHeight="1">
      <c r="A82" s="46"/>
      <c r="B82" s="45" t="s">
        <v>90</v>
      </c>
      <c r="C82" s="50"/>
      <c r="D82" s="50"/>
      <c r="E82" s="50"/>
      <c r="F82" s="49"/>
      <c r="G82" s="50"/>
      <c r="H82" s="50"/>
      <c r="I82" s="50"/>
      <c r="J82" s="47"/>
      <c r="K82" s="42"/>
      <c r="L82" s="42"/>
      <c r="M82" s="42"/>
      <c r="N82" s="42"/>
      <c r="O82" s="42"/>
      <c r="P82" s="42"/>
      <c r="Q82" s="42"/>
      <c r="R82" s="42"/>
      <c r="S82" s="42"/>
      <c r="T82" s="42"/>
      <c r="U82" s="42"/>
      <c r="V82" s="42"/>
      <c r="W82" s="47"/>
      <c r="X82" s="133"/>
      <c r="Y82" s="135"/>
      <c r="Z82" s="32"/>
      <c r="AA82" s="32"/>
      <c r="AB82" s="32"/>
      <c r="AC82" s="32"/>
      <c r="AD82" s="32"/>
      <c r="AE82" s="32"/>
      <c r="AF82" s="32"/>
    </row>
    <row r="83" spans="1:32" s="33" customFormat="1" ht="23.25" hidden="1">
      <c r="A83" s="46"/>
      <c r="B83" s="45" t="s">
        <v>77</v>
      </c>
      <c r="C83" s="50"/>
      <c r="D83" s="50"/>
      <c r="E83" s="50"/>
      <c r="F83" s="49"/>
      <c r="G83" s="50"/>
      <c r="H83" s="50"/>
      <c r="I83" s="50"/>
      <c r="J83" s="47"/>
      <c r="K83" s="42"/>
      <c r="L83" s="42"/>
      <c r="M83" s="42"/>
      <c r="N83" s="42"/>
      <c r="O83" s="42"/>
      <c r="P83" s="42"/>
      <c r="Q83" s="42"/>
      <c r="R83" s="42"/>
      <c r="S83" s="42"/>
      <c r="T83" s="42"/>
      <c r="U83" s="42"/>
      <c r="V83" s="42"/>
      <c r="W83" s="47"/>
      <c r="X83" s="133"/>
      <c r="Y83" s="135"/>
      <c r="Z83" s="32"/>
      <c r="AA83" s="32"/>
      <c r="AB83" s="32"/>
      <c r="AC83" s="32"/>
      <c r="AD83" s="32"/>
      <c r="AE83" s="32"/>
      <c r="AF83" s="32"/>
    </row>
    <row r="84" spans="1:32" s="33" customFormat="1" ht="23.25">
      <c r="A84" s="46" t="s">
        <v>67</v>
      </c>
      <c r="B84" s="45" t="s">
        <v>78</v>
      </c>
      <c r="C84" s="50"/>
      <c r="D84" s="50"/>
      <c r="E84" s="50"/>
      <c r="F84" s="49"/>
      <c r="G84" s="50"/>
      <c r="H84" s="50"/>
      <c r="I84" s="50"/>
      <c r="J84" s="47"/>
      <c r="K84" s="42"/>
      <c r="L84" s="42"/>
      <c r="M84" s="42"/>
      <c r="N84" s="75"/>
      <c r="O84" s="42"/>
      <c r="P84" s="42"/>
      <c r="Q84" s="42"/>
      <c r="R84" s="42"/>
      <c r="S84" s="42"/>
      <c r="T84" s="42"/>
      <c r="U84" s="42"/>
      <c r="V84" s="42"/>
      <c r="W84" s="47"/>
      <c r="X84" s="133"/>
      <c r="Y84" s="135"/>
      <c r="Z84" s="32"/>
      <c r="AA84" s="32"/>
      <c r="AB84" s="32"/>
      <c r="AC84" s="32"/>
      <c r="AD84" s="32"/>
      <c r="AE84" s="32"/>
      <c r="AF84" s="32"/>
    </row>
    <row r="85" spans="1:32" s="33" customFormat="1" ht="0.75" customHeight="1">
      <c r="A85" s="46"/>
      <c r="B85" s="45" t="s">
        <v>90</v>
      </c>
      <c r="C85" s="50"/>
      <c r="D85" s="50"/>
      <c r="E85" s="50"/>
      <c r="F85" s="49"/>
      <c r="G85" s="50"/>
      <c r="H85" s="50"/>
      <c r="I85" s="50"/>
      <c r="J85" s="47"/>
      <c r="K85" s="42"/>
      <c r="L85" s="42"/>
      <c r="M85" s="42"/>
      <c r="N85" s="75"/>
      <c r="O85" s="42"/>
      <c r="P85" s="42"/>
      <c r="Q85" s="42"/>
      <c r="R85" s="42"/>
      <c r="S85" s="42"/>
      <c r="T85" s="42"/>
      <c r="U85" s="42"/>
      <c r="V85" s="42"/>
      <c r="W85" s="47"/>
      <c r="X85" s="133"/>
      <c r="Y85" s="135"/>
      <c r="Z85" s="32"/>
      <c r="AA85" s="32"/>
      <c r="AB85" s="32"/>
      <c r="AC85" s="32"/>
      <c r="AD85" s="32"/>
      <c r="AE85" s="32"/>
      <c r="AF85" s="32"/>
    </row>
    <row r="86" spans="1:32" s="33" customFormat="1" ht="23.25" hidden="1">
      <c r="A86" s="46"/>
      <c r="B86" s="45" t="s">
        <v>77</v>
      </c>
      <c r="C86" s="50"/>
      <c r="D86" s="50"/>
      <c r="E86" s="50"/>
      <c r="F86" s="49"/>
      <c r="G86" s="50"/>
      <c r="H86" s="50"/>
      <c r="I86" s="50"/>
      <c r="J86" s="47"/>
      <c r="K86" s="42"/>
      <c r="L86" s="42"/>
      <c r="M86" s="42"/>
      <c r="N86" s="75"/>
      <c r="O86" s="42"/>
      <c r="P86" s="42"/>
      <c r="Q86" s="42"/>
      <c r="R86" s="42"/>
      <c r="S86" s="42"/>
      <c r="T86" s="42"/>
      <c r="U86" s="42"/>
      <c r="V86" s="42"/>
      <c r="W86" s="47"/>
      <c r="X86" s="133"/>
      <c r="Y86" s="135"/>
      <c r="Z86" s="32"/>
      <c r="AA86" s="32"/>
      <c r="AB86" s="32"/>
      <c r="AC86" s="32"/>
      <c r="AD86" s="32"/>
      <c r="AE86" s="32"/>
      <c r="AF86" s="32"/>
    </row>
    <row r="87" spans="1:32" s="44" customFormat="1" ht="23.25">
      <c r="A87" s="46" t="s">
        <v>69</v>
      </c>
      <c r="B87" s="45" t="s">
        <v>79</v>
      </c>
      <c r="C87" s="39"/>
      <c r="D87" s="36"/>
      <c r="E87" s="40"/>
      <c r="F87" s="38"/>
      <c r="G87" s="36"/>
      <c r="H87" s="39"/>
      <c r="I87" s="70"/>
      <c r="J87" s="40"/>
      <c r="K87" s="42">
        <f>K88+K90</f>
        <v>13987.713</v>
      </c>
      <c r="L87" s="42">
        <f>L88+L90</f>
        <v>13987.713</v>
      </c>
      <c r="M87" s="42">
        <f>M88+M90</f>
        <v>7885</v>
      </c>
      <c r="N87" s="42">
        <f>N88+N90</f>
        <v>2999</v>
      </c>
      <c r="O87" s="42">
        <f>O88+O90</f>
        <v>886</v>
      </c>
      <c r="P87" s="42"/>
      <c r="Q87" s="42">
        <f>Q88+Q90</f>
        <v>886</v>
      </c>
      <c r="R87" s="42"/>
      <c r="S87" s="42"/>
      <c r="T87" s="42">
        <f>T88+T90</f>
        <v>886</v>
      </c>
      <c r="U87" s="42"/>
      <c r="V87" s="42"/>
      <c r="W87" s="36"/>
      <c r="X87" s="133"/>
      <c r="Y87" s="135"/>
      <c r="Z87" s="43"/>
      <c r="AA87" s="43"/>
      <c r="AB87" s="43"/>
      <c r="AC87" s="43"/>
      <c r="AD87" s="43"/>
      <c r="AE87" s="43"/>
      <c r="AF87" s="43"/>
    </row>
    <row r="88" spans="1:32" s="44" customFormat="1" ht="27.75" customHeight="1">
      <c r="A88" s="34"/>
      <c r="B88" s="45" t="s">
        <v>80</v>
      </c>
      <c r="C88" s="39"/>
      <c r="D88" s="36"/>
      <c r="E88" s="40"/>
      <c r="F88" s="38"/>
      <c r="G88" s="36"/>
      <c r="H88" s="39"/>
      <c r="I88" s="70"/>
      <c r="J88" s="40"/>
      <c r="K88" s="42">
        <f>K89</f>
        <v>13987.713</v>
      </c>
      <c r="L88" s="42">
        <f>L89</f>
        <v>13987.713</v>
      </c>
      <c r="M88" s="42">
        <f>M89</f>
        <v>7885</v>
      </c>
      <c r="N88" s="42">
        <f>N89</f>
        <v>2999</v>
      </c>
      <c r="O88" s="42">
        <f>O89</f>
        <v>886</v>
      </c>
      <c r="P88" s="42">
        <v>0</v>
      </c>
      <c r="Q88" s="42">
        <f>Q89</f>
        <v>886</v>
      </c>
      <c r="R88" s="42">
        <v>0</v>
      </c>
      <c r="S88" s="42">
        <v>0</v>
      </c>
      <c r="T88" s="42">
        <f>T89</f>
        <v>886</v>
      </c>
      <c r="U88" s="42">
        <v>0</v>
      </c>
      <c r="V88" s="42">
        <v>0</v>
      </c>
      <c r="W88" s="36"/>
      <c r="X88" s="133"/>
      <c r="Y88" s="135"/>
      <c r="Z88" s="43"/>
      <c r="AA88" s="43"/>
      <c r="AB88" s="43"/>
      <c r="AC88" s="43"/>
      <c r="AD88" s="43"/>
      <c r="AE88" s="43"/>
      <c r="AF88" s="43"/>
    </row>
    <row r="89" spans="1:25" s="420" customFormat="1" ht="107.25" customHeight="1">
      <c r="A89" s="411">
        <v>4</v>
      </c>
      <c r="B89" s="412" t="s">
        <v>121</v>
      </c>
      <c r="C89" s="413" t="s">
        <v>130</v>
      </c>
      <c r="D89" s="339" t="s">
        <v>98</v>
      </c>
      <c r="E89" s="414" t="s">
        <v>131</v>
      </c>
      <c r="F89" s="415">
        <v>7618070</v>
      </c>
      <c r="G89" s="339">
        <v>351</v>
      </c>
      <c r="H89" s="339"/>
      <c r="I89" s="416" t="s">
        <v>124</v>
      </c>
      <c r="J89" s="414" t="s">
        <v>132</v>
      </c>
      <c r="K89" s="337">
        <v>13987.713</v>
      </c>
      <c r="L89" s="337">
        <v>13987.713</v>
      </c>
      <c r="M89" s="339">
        <f>'KH 2018 Bieu2a VOn SDD'!M91</f>
        <v>7885</v>
      </c>
      <c r="N89" s="337">
        <v>2999</v>
      </c>
      <c r="O89" s="338">
        <v>886</v>
      </c>
      <c r="P89" s="340"/>
      <c r="Q89" s="338">
        <v>886</v>
      </c>
      <c r="R89" s="340"/>
      <c r="S89" s="340"/>
      <c r="T89" s="338">
        <v>886</v>
      </c>
      <c r="U89" s="340"/>
      <c r="V89" s="340"/>
      <c r="W89" s="417" t="str">
        <f>'KH 2018 Bieu2a VOn SDD'!W91</f>
        <v>Giảm danh mục. Vốn sdd:4.000 chuyển nguồn: 886 trđ. Vốn tỉnh hỗ trợ: 10 tỷ.</v>
      </c>
      <c r="X89" s="418" t="str">
        <f>'KH 2018 Bieu2a VOn SDD'!X91</f>
        <v>đc chủ trương đầu tư chưa thống nhất </v>
      </c>
      <c r="Y89" s="419"/>
    </row>
    <row r="90" spans="1:32" s="79" customFormat="1" ht="23.25">
      <c r="A90" s="76"/>
      <c r="B90" s="45" t="s">
        <v>77</v>
      </c>
      <c r="C90" s="50"/>
      <c r="D90" s="45"/>
      <c r="E90" s="68"/>
      <c r="F90" s="118"/>
      <c r="G90" s="50"/>
      <c r="H90" s="45"/>
      <c r="I90" s="77"/>
      <c r="J90" s="57"/>
      <c r="K90" s="42"/>
      <c r="L90" s="42"/>
      <c r="M90" s="42"/>
      <c r="N90" s="42"/>
      <c r="O90" s="42"/>
      <c r="P90" s="42">
        <f>P89</f>
        <v>0</v>
      </c>
      <c r="Q90" s="42"/>
      <c r="R90" s="42">
        <f>R89</f>
        <v>0</v>
      </c>
      <c r="S90" s="42">
        <f>S89</f>
        <v>0</v>
      </c>
      <c r="T90" s="42"/>
      <c r="U90" s="42">
        <f>U89</f>
        <v>0</v>
      </c>
      <c r="V90" s="42">
        <f>V89</f>
        <v>0</v>
      </c>
      <c r="W90" s="36"/>
      <c r="X90" s="133"/>
      <c r="Y90" s="135"/>
      <c r="Z90" s="78"/>
      <c r="AA90" s="78"/>
      <c r="AB90" s="78"/>
      <c r="AC90" s="78"/>
      <c r="AD90" s="78"/>
      <c r="AE90" s="78"/>
      <c r="AF90" s="78"/>
    </row>
    <row r="91" spans="1:32" s="79" customFormat="1" ht="15.75" customHeight="1">
      <c r="A91" s="81" t="s">
        <v>81</v>
      </c>
      <c r="B91" s="82" t="s">
        <v>21</v>
      </c>
      <c r="C91" s="83"/>
      <c r="D91" s="82"/>
      <c r="E91" s="82"/>
      <c r="F91" s="120"/>
      <c r="G91" s="82"/>
      <c r="H91" s="82"/>
      <c r="I91" s="82"/>
      <c r="J91" s="82"/>
      <c r="K91" s="84"/>
      <c r="L91" s="84"/>
      <c r="M91" s="84"/>
      <c r="N91" s="84"/>
      <c r="O91" s="84"/>
      <c r="P91" s="84"/>
      <c r="Q91" s="84"/>
      <c r="R91" s="84"/>
      <c r="S91" s="84"/>
      <c r="T91" s="84"/>
      <c r="U91" s="84"/>
      <c r="V91" s="84"/>
      <c r="W91" s="85"/>
      <c r="X91" s="133"/>
      <c r="Y91" s="135"/>
      <c r="Z91" s="78"/>
      <c r="AA91" s="78"/>
      <c r="AB91" s="78"/>
      <c r="AC91" s="78"/>
      <c r="AD91" s="78"/>
      <c r="AE91" s="78"/>
      <c r="AF91" s="78"/>
    </row>
    <row r="92" spans="1:32" s="79" customFormat="1" ht="15.75" customHeight="1">
      <c r="A92" s="86" t="s">
        <v>82</v>
      </c>
      <c r="B92" s="87" t="s">
        <v>46</v>
      </c>
      <c r="C92" s="88"/>
      <c r="D92" s="87"/>
      <c r="E92" s="87"/>
      <c r="F92" s="121"/>
      <c r="G92" s="87"/>
      <c r="H92" s="87"/>
      <c r="I92" s="87"/>
      <c r="J92" s="87"/>
      <c r="K92" s="89"/>
      <c r="L92" s="89"/>
      <c r="M92" s="89"/>
      <c r="N92" s="89"/>
      <c r="O92" s="89"/>
      <c r="P92" s="89"/>
      <c r="Q92" s="89"/>
      <c r="R92" s="89"/>
      <c r="S92" s="89"/>
      <c r="T92" s="89"/>
      <c r="U92" s="89"/>
      <c r="V92" s="89"/>
      <c r="W92" s="91"/>
      <c r="X92" s="133"/>
      <c r="Y92" s="135"/>
      <c r="Z92" s="78"/>
      <c r="AA92" s="78"/>
      <c r="AB92" s="78"/>
      <c r="AC92" s="78"/>
      <c r="AD92" s="78"/>
      <c r="AE92" s="78"/>
      <c r="AF92" s="78"/>
    </row>
    <row r="93" spans="1:23" ht="15.75">
      <c r="A93" s="97"/>
      <c r="B93" s="98"/>
      <c r="C93" s="99"/>
      <c r="D93" s="98"/>
      <c r="E93" s="98"/>
      <c r="F93" s="122"/>
      <c r="G93" s="98"/>
      <c r="H93" s="98"/>
      <c r="I93" s="98"/>
      <c r="J93" s="98"/>
      <c r="K93" s="100"/>
      <c r="L93" s="100"/>
      <c r="M93" s="100"/>
      <c r="N93" s="100"/>
      <c r="O93" s="100"/>
      <c r="P93" s="100"/>
      <c r="Q93" s="100"/>
      <c r="R93" s="100"/>
      <c r="S93" s="100"/>
      <c r="T93" s="100"/>
      <c r="U93" s="100"/>
      <c r="V93" s="100"/>
      <c r="W93" s="101"/>
    </row>
    <row r="94" spans="1:23" ht="15.75">
      <c r="A94" s="97"/>
      <c r="B94" s="98"/>
      <c r="C94" s="99"/>
      <c r="D94" s="98"/>
      <c r="E94" s="98"/>
      <c r="F94" s="122"/>
      <c r="G94" s="98"/>
      <c r="H94" s="98"/>
      <c r="I94" s="98"/>
      <c r="J94" s="98"/>
      <c r="K94" s="100"/>
      <c r="L94" s="100"/>
      <c r="M94" s="100"/>
      <c r="N94" s="100"/>
      <c r="O94" s="100"/>
      <c r="P94" s="100"/>
      <c r="Q94" s="100"/>
      <c r="R94" s="100"/>
      <c r="S94" s="100"/>
      <c r="T94" s="100"/>
      <c r="U94" s="100"/>
      <c r="V94" s="100"/>
      <c r="W94" s="101"/>
    </row>
    <row r="95" spans="1:23" ht="15.75">
      <c r="A95" s="97"/>
      <c r="B95" s="98"/>
      <c r="C95" s="99"/>
      <c r="D95" s="98"/>
      <c r="E95" s="98"/>
      <c r="F95" s="122"/>
      <c r="G95" s="98"/>
      <c r="H95" s="98"/>
      <c r="I95" s="98"/>
      <c r="J95" s="98"/>
      <c r="K95" s="100"/>
      <c r="L95" s="100"/>
      <c r="M95" s="100"/>
      <c r="N95" s="100"/>
      <c r="O95" s="100"/>
      <c r="P95" s="100"/>
      <c r="Q95" s="100"/>
      <c r="R95" s="100"/>
      <c r="S95" s="100"/>
      <c r="T95" s="100"/>
      <c r="U95" s="100"/>
      <c r="V95" s="100"/>
      <c r="W95" s="101"/>
    </row>
    <row r="96" spans="1:23" ht="15.75">
      <c r="A96" s="97"/>
      <c r="B96" s="98"/>
      <c r="C96" s="99"/>
      <c r="D96" s="98"/>
      <c r="E96" s="98"/>
      <c r="F96" s="122"/>
      <c r="G96" s="98"/>
      <c r="H96" s="98"/>
      <c r="I96" s="98"/>
      <c r="J96" s="98"/>
      <c r="K96" s="100"/>
      <c r="L96" s="100"/>
      <c r="M96" s="100"/>
      <c r="N96" s="100"/>
      <c r="O96" s="100"/>
      <c r="P96" s="100"/>
      <c r="Q96" s="100"/>
      <c r="R96" s="100"/>
      <c r="S96" s="100"/>
      <c r="T96" s="100"/>
      <c r="U96" s="100"/>
      <c r="V96" s="100"/>
      <c r="W96" s="101"/>
    </row>
    <row r="97" spans="1:32" s="105" customFormat="1" ht="15.75">
      <c r="A97" s="97"/>
      <c r="B97" s="98"/>
      <c r="C97" s="99"/>
      <c r="D97" s="98"/>
      <c r="E97" s="98"/>
      <c r="F97" s="122"/>
      <c r="G97" s="98"/>
      <c r="H97" s="98"/>
      <c r="I97" s="98"/>
      <c r="J97" s="98"/>
      <c r="K97" s="100"/>
      <c r="L97" s="100"/>
      <c r="M97" s="100"/>
      <c r="N97" s="100"/>
      <c r="O97" s="100"/>
      <c r="P97" s="100"/>
      <c r="Q97" s="100"/>
      <c r="R97" s="100"/>
      <c r="S97" s="100"/>
      <c r="T97" s="100"/>
      <c r="U97" s="100"/>
      <c r="V97" s="100"/>
      <c r="W97" s="101"/>
      <c r="X97" s="132"/>
      <c r="Y97" s="102"/>
      <c r="Z97" s="102"/>
      <c r="AA97" s="102"/>
      <c r="AB97" s="102"/>
      <c r="AC97" s="102"/>
      <c r="AD97" s="102"/>
      <c r="AE97" s="102"/>
      <c r="AF97" s="102"/>
    </row>
    <row r="98" spans="1:32" s="105" customFormat="1" ht="15.75">
      <c r="A98" s="97"/>
      <c r="B98" s="98"/>
      <c r="C98" s="99"/>
      <c r="D98" s="98"/>
      <c r="E98" s="98"/>
      <c r="F98" s="122"/>
      <c r="G98" s="98"/>
      <c r="H98" s="98"/>
      <c r="I98" s="98"/>
      <c r="J98" s="98"/>
      <c r="K98" s="100"/>
      <c r="L98" s="100"/>
      <c r="M98" s="100"/>
      <c r="N98" s="100"/>
      <c r="O98" s="100"/>
      <c r="P98" s="100"/>
      <c r="Q98" s="100"/>
      <c r="R98" s="100"/>
      <c r="S98" s="100"/>
      <c r="T98" s="100"/>
      <c r="U98" s="100"/>
      <c r="V98" s="100"/>
      <c r="W98" s="101"/>
      <c r="X98" s="132"/>
      <c r="Y98" s="102"/>
      <c r="Z98" s="102"/>
      <c r="AA98" s="102"/>
      <c r="AB98" s="102"/>
      <c r="AC98" s="102"/>
      <c r="AD98" s="102"/>
      <c r="AE98" s="102"/>
      <c r="AF98" s="102"/>
    </row>
    <row r="99" spans="1:32" s="105" customFormat="1" ht="15.75">
      <c r="A99" s="97"/>
      <c r="B99" s="98"/>
      <c r="C99" s="99"/>
      <c r="D99" s="98"/>
      <c r="E99" s="98"/>
      <c r="F99" s="122"/>
      <c r="G99" s="98"/>
      <c r="H99" s="98"/>
      <c r="I99" s="98"/>
      <c r="J99" s="98"/>
      <c r="K99" s="100"/>
      <c r="L99" s="100"/>
      <c r="M99" s="100"/>
      <c r="N99" s="100"/>
      <c r="O99" s="100"/>
      <c r="P99" s="100"/>
      <c r="Q99" s="100"/>
      <c r="R99" s="100"/>
      <c r="S99" s="100"/>
      <c r="T99" s="100"/>
      <c r="U99" s="100"/>
      <c r="V99" s="100"/>
      <c r="W99" s="101"/>
      <c r="X99" s="132"/>
      <c r="Y99" s="102"/>
      <c r="Z99" s="102"/>
      <c r="AA99" s="102"/>
      <c r="AB99" s="102"/>
      <c r="AC99" s="102"/>
      <c r="AD99" s="102"/>
      <c r="AE99" s="102"/>
      <c r="AF99" s="102"/>
    </row>
    <row r="100" spans="1:32" s="105" customFormat="1" ht="15.75">
      <c r="A100" s="97"/>
      <c r="B100" s="98"/>
      <c r="C100" s="99"/>
      <c r="D100" s="98"/>
      <c r="E100" s="98"/>
      <c r="F100" s="122"/>
      <c r="G100" s="98"/>
      <c r="H100" s="98"/>
      <c r="I100" s="98"/>
      <c r="J100" s="98"/>
      <c r="K100" s="100"/>
      <c r="L100" s="100"/>
      <c r="M100" s="100"/>
      <c r="N100" s="100"/>
      <c r="O100" s="100"/>
      <c r="P100" s="100"/>
      <c r="Q100" s="100"/>
      <c r="R100" s="100"/>
      <c r="S100" s="100"/>
      <c r="T100" s="100"/>
      <c r="U100" s="100"/>
      <c r="V100" s="100"/>
      <c r="W100" s="101"/>
      <c r="X100" s="132"/>
      <c r="Y100" s="102"/>
      <c r="Z100" s="102"/>
      <c r="AA100" s="102"/>
      <c r="AB100" s="102"/>
      <c r="AC100" s="102"/>
      <c r="AD100" s="102"/>
      <c r="AE100" s="102"/>
      <c r="AF100" s="102"/>
    </row>
    <row r="101" spans="1:23" ht="15.75">
      <c r="A101" s="97"/>
      <c r="B101" s="98"/>
      <c r="C101" s="99"/>
      <c r="D101" s="98"/>
      <c r="E101" s="98"/>
      <c r="F101" s="122"/>
      <c r="G101" s="98"/>
      <c r="H101" s="98"/>
      <c r="I101" s="98"/>
      <c r="J101" s="98"/>
      <c r="K101" s="100"/>
      <c r="L101" s="100"/>
      <c r="M101" s="100"/>
      <c r="N101" s="100"/>
      <c r="O101" s="100"/>
      <c r="P101" s="100"/>
      <c r="Q101" s="100"/>
      <c r="R101" s="100"/>
      <c r="S101" s="100"/>
      <c r="T101" s="100"/>
      <c r="U101" s="100"/>
      <c r="V101" s="100"/>
      <c r="W101" s="101"/>
    </row>
    <row r="102" spans="1:23" ht="15.75">
      <c r="A102" s="97"/>
      <c r="B102" s="98"/>
      <c r="C102" s="99"/>
      <c r="D102" s="98"/>
      <c r="E102" s="98"/>
      <c r="F102" s="122"/>
      <c r="G102" s="98"/>
      <c r="H102" s="98"/>
      <c r="I102" s="98"/>
      <c r="J102" s="98"/>
      <c r="K102" s="100"/>
      <c r="L102" s="100"/>
      <c r="M102" s="100"/>
      <c r="N102" s="100"/>
      <c r="O102" s="100"/>
      <c r="P102" s="100"/>
      <c r="Q102" s="100"/>
      <c r="R102" s="100"/>
      <c r="S102" s="100"/>
      <c r="T102" s="100"/>
      <c r="U102" s="100"/>
      <c r="V102" s="100"/>
      <c r="W102" s="101"/>
    </row>
    <row r="103" spans="1:23" ht="15.75">
      <c r="A103" s="97"/>
      <c r="B103" s="98"/>
      <c r="C103" s="99"/>
      <c r="D103" s="98"/>
      <c r="E103" s="98"/>
      <c r="F103" s="122"/>
      <c r="G103" s="98"/>
      <c r="H103" s="98"/>
      <c r="I103" s="98"/>
      <c r="J103" s="98"/>
      <c r="K103" s="100"/>
      <c r="L103" s="100"/>
      <c r="M103" s="100"/>
      <c r="N103" s="100"/>
      <c r="O103" s="100"/>
      <c r="P103" s="100"/>
      <c r="Q103" s="100"/>
      <c r="R103" s="100"/>
      <c r="S103" s="100"/>
      <c r="T103" s="100"/>
      <c r="U103" s="100"/>
      <c r="V103" s="100"/>
      <c r="W103" s="101"/>
    </row>
  </sheetData>
  <sheetProtection/>
  <mergeCells count="37">
    <mergeCell ref="I12:I15"/>
    <mergeCell ref="A1:C1"/>
    <mergeCell ref="E1:W1"/>
    <mergeCell ref="A2:C2"/>
    <mergeCell ref="E2:W2"/>
    <mergeCell ref="A3:C3"/>
    <mergeCell ref="E3:W3"/>
    <mergeCell ref="A10:W10"/>
    <mergeCell ref="H12:H15"/>
    <mergeCell ref="B9:V9"/>
    <mergeCell ref="O11:W11"/>
    <mergeCell ref="B12:B15"/>
    <mergeCell ref="R14:S14"/>
    <mergeCell ref="F12:F15"/>
    <mergeCell ref="J13:J15"/>
    <mergeCell ref="K13:L14"/>
    <mergeCell ref="C12:C15"/>
    <mergeCell ref="T14:T15"/>
    <mergeCell ref="D12:D15"/>
    <mergeCell ref="E12:E15"/>
    <mergeCell ref="A5:W5"/>
    <mergeCell ref="A6:W6"/>
    <mergeCell ref="A7:S7"/>
    <mergeCell ref="A12:A15"/>
    <mergeCell ref="M12:M15"/>
    <mergeCell ref="B8:S8"/>
    <mergeCell ref="G12:G15"/>
    <mergeCell ref="U14:V14"/>
    <mergeCell ref="J12:L12"/>
    <mergeCell ref="Y12:AF12"/>
    <mergeCell ref="O14:O15"/>
    <mergeCell ref="O12:P13"/>
    <mergeCell ref="N12:N15"/>
    <mergeCell ref="W12:W15"/>
    <mergeCell ref="Q12:S13"/>
    <mergeCell ref="Q14:Q15"/>
    <mergeCell ref="T12:V13"/>
  </mergeCells>
  <printOptions horizontalCentered="1"/>
  <pageMargins left="0" right="0" top="0.5905511811023623" bottom="0.5118110236220472" header="0.6692913385826772" footer="0.1968503937007874"/>
  <pageSetup horizontalDpi="600" verticalDpi="600" orientation="landscape" paperSize="9" scale="65" r:id="rId1"/>
  <headerFooter differentFirst="1" alignWithMargins="0">
    <oddFooter>&amp;C&amp;P</oddFooter>
  </headerFooter>
</worksheet>
</file>

<file path=xl/worksheets/sheet7.xml><?xml version="1.0" encoding="utf-8"?>
<worksheet xmlns="http://schemas.openxmlformats.org/spreadsheetml/2006/main" xmlns:r="http://schemas.openxmlformats.org/officeDocument/2006/relationships">
  <sheetPr>
    <tabColor indexed="10"/>
  </sheetPr>
  <dimension ref="A1:AC100"/>
  <sheetViews>
    <sheetView tabSelected="1" zoomScale="69" zoomScaleNormal="69" zoomScalePageLayoutView="0" workbookViewId="0" topLeftCell="A56">
      <selection activeCell="F65" sqref="F65"/>
    </sheetView>
  </sheetViews>
  <sheetFormatPr defaultColWidth="9.140625" defaultRowHeight="15"/>
  <cols>
    <col min="1" max="1" width="4.57421875" style="106" customWidth="1"/>
    <col min="2" max="2" width="30.140625" style="103" customWidth="1"/>
    <col min="3" max="3" width="6.57421875" style="107" customWidth="1"/>
    <col min="4" max="4" width="8.421875" style="107" customWidth="1"/>
    <col min="5" max="5" width="9.57421875" style="107" customWidth="1"/>
    <col min="6" max="6" width="11.140625" style="108" customWidth="1"/>
    <col min="7" max="7" width="7.140625" style="107" customWidth="1"/>
    <col min="8" max="8" width="5.7109375" style="103" customWidth="1"/>
    <col min="9" max="9" width="7.140625" style="107" customWidth="1"/>
    <col min="10" max="10" width="14.28125" style="107" customWidth="1"/>
    <col min="11" max="12" width="11.57421875" style="109" customWidth="1"/>
    <col min="13" max="13" width="13.00390625" style="109" customWidth="1"/>
    <col min="14" max="14" width="12.140625" style="109" customWidth="1"/>
    <col min="15" max="15" width="12.28125" style="109" customWidth="1"/>
    <col min="16" max="16" width="8.57421875" style="109" customWidth="1"/>
    <col min="17" max="17" width="12.28125" style="109" customWidth="1"/>
    <col min="18" max="18" width="8.57421875" style="109" customWidth="1"/>
    <col min="19" max="19" width="8.57421875" style="109" bestFit="1" customWidth="1"/>
    <col min="20" max="20" width="14.57421875" style="110" customWidth="1"/>
    <col min="21" max="29" width="9.140625" style="103" customWidth="1"/>
    <col min="30" max="16384" width="9.140625" style="104" customWidth="1"/>
  </cols>
  <sheetData>
    <row r="1" spans="1:23" ht="18.75">
      <c r="A1" s="584" t="s">
        <v>316</v>
      </c>
      <c r="B1" s="584"/>
      <c r="C1" s="584"/>
      <c r="D1" s="585"/>
      <c r="E1" s="586" t="s">
        <v>317</v>
      </c>
      <c r="F1" s="586"/>
      <c r="G1" s="586"/>
      <c r="H1" s="586"/>
      <c r="I1" s="586"/>
      <c r="J1" s="586"/>
      <c r="K1" s="586"/>
      <c r="L1" s="586"/>
      <c r="M1" s="586"/>
      <c r="N1" s="586"/>
      <c r="O1" s="586"/>
      <c r="P1" s="586"/>
      <c r="Q1" s="586"/>
      <c r="R1" s="586"/>
      <c r="S1" s="586"/>
      <c r="T1" s="586"/>
      <c r="U1" s="586"/>
      <c r="V1" s="586"/>
      <c r="W1" s="586"/>
    </row>
    <row r="2" spans="1:23" ht="18.75">
      <c r="A2" s="587" t="s">
        <v>318</v>
      </c>
      <c r="B2" s="587"/>
      <c r="C2" s="587"/>
      <c r="D2" s="588"/>
      <c r="E2" s="586" t="s">
        <v>319</v>
      </c>
      <c r="F2" s="586"/>
      <c r="G2" s="586"/>
      <c r="H2" s="586"/>
      <c r="I2" s="586"/>
      <c r="J2" s="586"/>
      <c r="K2" s="586"/>
      <c r="L2" s="586"/>
      <c r="M2" s="586"/>
      <c r="N2" s="586"/>
      <c r="O2" s="586"/>
      <c r="P2" s="586"/>
      <c r="Q2" s="586"/>
      <c r="R2" s="586"/>
      <c r="S2" s="586"/>
      <c r="T2" s="586"/>
      <c r="U2" s="586"/>
      <c r="V2" s="586"/>
      <c r="W2" s="586"/>
    </row>
    <row r="3" spans="1:23" ht="18.75">
      <c r="A3" s="589" t="s">
        <v>320</v>
      </c>
      <c r="B3" s="589"/>
      <c r="C3" s="589"/>
      <c r="D3" s="590"/>
      <c r="E3" s="591" t="s">
        <v>321</v>
      </c>
      <c r="F3" s="591"/>
      <c r="G3" s="591"/>
      <c r="H3" s="591"/>
      <c r="I3" s="591"/>
      <c r="J3" s="591"/>
      <c r="K3" s="591"/>
      <c r="L3" s="591"/>
      <c r="M3" s="591"/>
      <c r="N3" s="591"/>
      <c r="O3" s="591"/>
      <c r="P3" s="591"/>
      <c r="Q3" s="591"/>
      <c r="R3" s="591"/>
      <c r="S3" s="591"/>
      <c r="T3" s="591"/>
      <c r="U3" s="591"/>
      <c r="V3" s="591"/>
      <c r="W3" s="591"/>
    </row>
    <row r="4" spans="20:23" ht="12">
      <c r="T4" s="109"/>
      <c r="U4" s="109"/>
      <c r="V4" s="109"/>
      <c r="W4" s="109"/>
    </row>
    <row r="7" spans="1:29" s="8" customFormat="1" ht="26.25" customHeight="1">
      <c r="A7" s="565" t="s">
        <v>315</v>
      </c>
      <c r="B7" s="565"/>
      <c r="C7" s="565"/>
      <c r="D7" s="565"/>
      <c r="E7" s="565"/>
      <c r="F7" s="565"/>
      <c r="G7" s="565"/>
      <c r="H7" s="565"/>
      <c r="I7" s="565"/>
      <c r="J7" s="565"/>
      <c r="K7" s="565"/>
      <c r="L7" s="565"/>
      <c r="M7" s="565"/>
      <c r="N7" s="565"/>
      <c r="O7" s="565"/>
      <c r="P7" s="565"/>
      <c r="Q7" s="565"/>
      <c r="R7" s="565"/>
      <c r="S7" s="565"/>
      <c r="T7" s="565"/>
      <c r="U7" s="7"/>
      <c r="V7" s="7"/>
      <c r="W7" s="7"/>
      <c r="X7" s="7"/>
      <c r="Y7" s="7"/>
      <c r="Z7" s="7"/>
      <c r="AA7" s="7"/>
      <c r="AB7" s="7"/>
      <c r="AC7" s="7"/>
    </row>
    <row r="8" spans="1:29" s="8" customFormat="1" ht="21" customHeight="1">
      <c r="A8" s="313"/>
      <c r="B8" s="544" t="s">
        <v>263</v>
      </c>
      <c r="C8" s="544"/>
      <c r="D8" s="544"/>
      <c r="E8" s="544"/>
      <c r="F8" s="544"/>
      <c r="G8" s="544"/>
      <c r="H8" s="544"/>
      <c r="I8" s="544"/>
      <c r="J8" s="544"/>
      <c r="K8" s="544"/>
      <c r="L8" s="544"/>
      <c r="M8" s="544"/>
      <c r="N8" s="544"/>
      <c r="O8" s="544"/>
      <c r="P8" s="544"/>
      <c r="Q8" s="544"/>
      <c r="R8" s="544"/>
      <c r="S8" s="544"/>
      <c r="T8" s="9" t="s">
        <v>139</v>
      </c>
      <c r="U8" s="7"/>
      <c r="V8" s="7"/>
      <c r="W8" s="7"/>
      <c r="X8" s="7"/>
      <c r="Y8" s="7"/>
      <c r="Z8" s="7"/>
      <c r="AA8" s="7"/>
      <c r="AB8" s="7"/>
      <c r="AC8" s="7"/>
    </row>
    <row r="9" spans="1:29" s="8" customFormat="1" ht="18" customHeight="1">
      <c r="A9" s="593" t="s">
        <v>326</v>
      </c>
      <c r="B9" s="544"/>
      <c r="C9" s="544"/>
      <c r="D9" s="544"/>
      <c r="E9" s="544"/>
      <c r="F9" s="544"/>
      <c r="G9" s="544"/>
      <c r="H9" s="544"/>
      <c r="I9" s="544"/>
      <c r="J9" s="544"/>
      <c r="K9" s="544"/>
      <c r="L9" s="544"/>
      <c r="M9" s="544"/>
      <c r="N9" s="544"/>
      <c r="O9" s="544"/>
      <c r="P9" s="544"/>
      <c r="Q9" s="544"/>
      <c r="R9" s="544"/>
      <c r="S9" s="544"/>
      <c r="T9" s="544"/>
      <c r="U9" s="7"/>
      <c r="V9" s="7"/>
      <c r="W9" s="7"/>
      <c r="X9" s="7"/>
      <c r="Y9" s="7"/>
      <c r="Z9" s="7"/>
      <c r="AA9" s="7"/>
      <c r="AB9" s="7"/>
      <c r="AC9" s="7"/>
    </row>
    <row r="10" spans="1:29" s="8" customFormat="1" ht="15" customHeight="1">
      <c r="A10" s="10"/>
      <c r="B10" s="11"/>
      <c r="C10" s="12"/>
      <c r="D10" s="11"/>
      <c r="E10" s="11"/>
      <c r="F10" s="11"/>
      <c r="G10" s="11"/>
      <c r="H10" s="11"/>
      <c r="I10" s="11"/>
      <c r="J10" s="11"/>
      <c r="K10" s="13"/>
      <c r="L10" s="13"/>
      <c r="M10" s="7"/>
      <c r="N10" s="13"/>
      <c r="O10" s="576" t="s">
        <v>257</v>
      </c>
      <c r="P10" s="576"/>
      <c r="Q10" s="576"/>
      <c r="R10" s="576"/>
      <c r="S10" s="576"/>
      <c r="T10" s="576"/>
      <c r="U10" s="7"/>
      <c r="V10" s="7"/>
      <c r="W10" s="7"/>
      <c r="X10" s="7"/>
      <c r="Y10" s="7"/>
      <c r="Z10" s="7"/>
      <c r="AA10" s="7"/>
      <c r="AB10" s="7"/>
      <c r="AC10" s="7"/>
    </row>
    <row r="11" spans="1:29" s="16" customFormat="1" ht="12.75">
      <c r="A11" s="538" t="s">
        <v>24</v>
      </c>
      <c r="B11" s="560" t="s">
        <v>25</v>
      </c>
      <c r="C11" s="560" t="s">
        <v>26</v>
      </c>
      <c r="D11" s="560" t="s">
        <v>27</v>
      </c>
      <c r="E11" s="560" t="s">
        <v>28</v>
      </c>
      <c r="F11" s="563" t="s">
        <v>29</v>
      </c>
      <c r="G11" s="560" t="s">
        <v>30</v>
      </c>
      <c r="H11" s="560" t="s">
        <v>31</v>
      </c>
      <c r="I11" s="560" t="s">
        <v>32</v>
      </c>
      <c r="J11" s="537" t="s">
        <v>33</v>
      </c>
      <c r="K11" s="537"/>
      <c r="L11" s="537"/>
      <c r="M11" s="554" t="s">
        <v>34</v>
      </c>
      <c r="N11" s="554" t="s">
        <v>203</v>
      </c>
      <c r="O11" s="537" t="s">
        <v>152</v>
      </c>
      <c r="P11" s="537"/>
      <c r="Q11" s="537" t="s">
        <v>256</v>
      </c>
      <c r="R11" s="537"/>
      <c r="S11" s="537"/>
      <c r="T11" s="554" t="s">
        <v>35</v>
      </c>
      <c r="U11" s="15"/>
      <c r="V11" s="15"/>
      <c r="W11" s="15"/>
      <c r="X11" s="15"/>
      <c r="Y11" s="15"/>
      <c r="Z11" s="15"/>
      <c r="AA11" s="15"/>
      <c r="AB11" s="15"/>
      <c r="AC11" s="15"/>
    </row>
    <row r="12" spans="1:29" s="16" customFormat="1" ht="10.5">
      <c r="A12" s="539"/>
      <c r="B12" s="561"/>
      <c r="C12" s="561"/>
      <c r="D12" s="561"/>
      <c r="E12" s="561"/>
      <c r="F12" s="564"/>
      <c r="G12" s="561"/>
      <c r="H12" s="561"/>
      <c r="I12" s="561"/>
      <c r="J12" s="541" t="s">
        <v>36</v>
      </c>
      <c r="K12" s="537" t="s">
        <v>37</v>
      </c>
      <c r="L12" s="537"/>
      <c r="M12" s="555"/>
      <c r="N12" s="555"/>
      <c r="O12" s="537"/>
      <c r="P12" s="537"/>
      <c r="Q12" s="537"/>
      <c r="R12" s="537"/>
      <c r="S12" s="537"/>
      <c r="T12" s="555"/>
      <c r="U12" s="15"/>
      <c r="V12" s="15"/>
      <c r="W12" s="15"/>
      <c r="X12" s="15"/>
      <c r="Y12" s="15"/>
      <c r="Z12" s="15"/>
      <c r="AA12" s="15"/>
      <c r="AB12" s="15"/>
      <c r="AC12" s="15"/>
    </row>
    <row r="13" spans="1:29" s="16" customFormat="1" ht="12.75">
      <c r="A13" s="539"/>
      <c r="B13" s="561"/>
      <c r="C13" s="561"/>
      <c r="D13" s="561"/>
      <c r="E13" s="561"/>
      <c r="F13" s="564"/>
      <c r="G13" s="561"/>
      <c r="H13" s="561"/>
      <c r="I13" s="561"/>
      <c r="J13" s="542"/>
      <c r="K13" s="537"/>
      <c r="L13" s="537"/>
      <c r="M13" s="555"/>
      <c r="N13" s="555"/>
      <c r="O13" s="537" t="s">
        <v>3</v>
      </c>
      <c r="P13" s="522" t="s">
        <v>38</v>
      </c>
      <c r="Q13" s="537" t="s">
        <v>3</v>
      </c>
      <c r="R13" s="546" t="s">
        <v>38</v>
      </c>
      <c r="S13" s="552"/>
      <c r="T13" s="555"/>
      <c r="U13" s="15"/>
      <c r="V13" s="15"/>
      <c r="W13" s="15"/>
      <c r="X13" s="15"/>
      <c r="Y13" s="15"/>
      <c r="Z13" s="15"/>
      <c r="AA13" s="15"/>
      <c r="AB13" s="15"/>
      <c r="AC13" s="15"/>
    </row>
    <row r="14" spans="1:29" s="16" customFormat="1" ht="57.75" customHeight="1">
      <c r="A14" s="540"/>
      <c r="B14" s="562"/>
      <c r="C14" s="562"/>
      <c r="D14" s="562"/>
      <c r="E14" s="562"/>
      <c r="F14" s="564"/>
      <c r="G14" s="562"/>
      <c r="H14" s="562"/>
      <c r="I14" s="562"/>
      <c r="J14" s="543"/>
      <c r="K14" s="310" t="s">
        <v>3</v>
      </c>
      <c r="L14" s="310" t="s">
        <v>142</v>
      </c>
      <c r="M14" s="555"/>
      <c r="N14" s="555"/>
      <c r="O14" s="554"/>
      <c r="P14" s="599" t="s">
        <v>40</v>
      </c>
      <c r="Q14" s="554"/>
      <c r="R14" s="599" t="s">
        <v>40</v>
      </c>
      <c r="S14" s="599" t="s">
        <v>41</v>
      </c>
      <c r="T14" s="556"/>
      <c r="U14" s="15"/>
      <c r="V14" s="15"/>
      <c r="W14" s="15"/>
      <c r="X14" s="15"/>
      <c r="Y14" s="15"/>
      <c r="Z14" s="15"/>
      <c r="AA14" s="15"/>
      <c r="AB14" s="15"/>
      <c r="AC14" s="15"/>
    </row>
    <row r="15" spans="1:29" s="22" customFormat="1" ht="21.75" customHeight="1">
      <c r="A15" s="18">
        <v>1</v>
      </c>
      <c r="B15" s="19">
        <v>2</v>
      </c>
      <c r="C15" s="19">
        <v>3</v>
      </c>
      <c r="D15" s="18">
        <v>4</v>
      </c>
      <c r="E15" s="19">
        <v>5</v>
      </c>
      <c r="F15" s="19">
        <v>6</v>
      </c>
      <c r="G15" s="18">
        <v>7</v>
      </c>
      <c r="H15" s="19">
        <v>8</v>
      </c>
      <c r="I15" s="19">
        <v>9</v>
      </c>
      <c r="J15" s="18">
        <v>10</v>
      </c>
      <c r="K15" s="19">
        <v>11</v>
      </c>
      <c r="L15" s="19">
        <v>12</v>
      </c>
      <c r="M15" s="19">
        <v>14</v>
      </c>
      <c r="N15" s="18">
        <v>13</v>
      </c>
      <c r="O15" s="18">
        <v>15</v>
      </c>
      <c r="P15" s="19">
        <v>16</v>
      </c>
      <c r="Q15" s="18">
        <v>15</v>
      </c>
      <c r="R15" s="19">
        <v>16</v>
      </c>
      <c r="S15" s="18">
        <v>17</v>
      </c>
      <c r="T15" s="19">
        <v>18</v>
      </c>
      <c r="U15" s="21"/>
      <c r="V15" s="21"/>
      <c r="W15" s="21"/>
      <c r="X15" s="21"/>
      <c r="Y15" s="21"/>
      <c r="Z15" s="21"/>
      <c r="AA15" s="21"/>
      <c r="AB15" s="21"/>
      <c r="AC15" s="21"/>
    </row>
    <row r="16" spans="1:29" s="33" customFormat="1" ht="26.25" customHeight="1">
      <c r="A16" s="23"/>
      <c r="B16" s="24" t="s">
        <v>42</v>
      </c>
      <c r="C16" s="25"/>
      <c r="D16" s="26"/>
      <c r="E16" s="26"/>
      <c r="F16" s="27"/>
      <c r="G16" s="26"/>
      <c r="H16" s="28"/>
      <c r="I16" s="26"/>
      <c r="J16" s="26"/>
      <c r="K16" s="29">
        <f aca="true" t="shared" si="0" ref="K16:P16">K17+K18+K19+K20</f>
        <v>410633.15</v>
      </c>
      <c r="L16" s="29">
        <f t="shared" si="0"/>
        <v>269433.517</v>
      </c>
      <c r="M16" s="29">
        <f t="shared" si="0"/>
        <v>268069</v>
      </c>
      <c r="N16" s="29">
        <f>N17+N18+N19+N20</f>
        <v>104226.25499999999</v>
      </c>
      <c r="O16" s="29">
        <f t="shared" si="0"/>
        <v>0</v>
      </c>
      <c r="P16" s="29">
        <f t="shared" si="0"/>
        <v>0</v>
      </c>
      <c r="Q16" s="29">
        <f>Q17+Q18+Q19+Q20</f>
        <v>115613.475</v>
      </c>
      <c r="R16" s="29">
        <f>R17+R18+R19+R20</f>
        <v>0</v>
      </c>
      <c r="S16" s="29"/>
      <c r="T16" s="28"/>
      <c r="U16" s="32"/>
      <c r="V16" s="32"/>
      <c r="W16" s="32"/>
      <c r="X16" s="32"/>
      <c r="Y16" s="32"/>
      <c r="Z16" s="32"/>
      <c r="AA16" s="32"/>
      <c r="AB16" s="32"/>
      <c r="AC16" s="32"/>
    </row>
    <row r="17" spans="1:29" s="44" customFormat="1" ht="23.25" customHeight="1">
      <c r="A17" s="34">
        <v>1</v>
      </c>
      <c r="B17" s="35" t="s">
        <v>43</v>
      </c>
      <c r="C17" s="36"/>
      <c r="D17" s="37"/>
      <c r="E17" s="37"/>
      <c r="F17" s="38"/>
      <c r="G17" s="37"/>
      <c r="H17" s="39"/>
      <c r="I17" s="37"/>
      <c r="J17" s="40"/>
      <c r="K17" s="41">
        <f>K36</f>
        <v>12628.517</v>
      </c>
      <c r="L17" s="41">
        <f>L36</f>
        <v>12628.517</v>
      </c>
      <c r="M17" s="41">
        <f>M36</f>
        <v>10769</v>
      </c>
      <c r="N17" s="41">
        <f>N36</f>
        <v>0</v>
      </c>
      <c r="O17" s="111">
        <f>O36</f>
        <v>0</v>
      </c>
      <c r="P17" s="41"/>
      <c r="Q17" s="111">
        <f>Q36</f>
        <v>3700</v>
      </c>
      <c r="R17" s="41"/>
      <c r="S17" s="41"/>
      <c r="T17" s="36"/>
      <c r="U17" s="43"/>
      <c r="V17" s="43"/>
      <c r="W17" s="43"/>
      <c r="X17" s="43"/>
      <c r="Y17" s="43"/>
      <c r="Z17" s="43"/>
      <c r="AA17" s="43"/>
      <c r="AB17" s="43"/>
      <c r="AC17" s="43"/>
    </row>
    <row r="18" spans="1:29" s="44" customFormat="1" ht="21" customHeight="1">
      <c r="A18" s="34">
        <v>2</v>
      </c>
      <c r="B18" s="35" t="s">
        <v>44</v>
      </c>
      <c r="C18" s="36"/>
      <c r="D18" s="37"/>
      <c r="E18" s="37"/>
      <c r="F18" s="38"/>
      <c r="G18" s="37"/>
      <c r="H18" s="39"/>
      <c r="I18" s="37"/>
      <c r="J18" s="40"/>
      <c r="K18" s="111">
        <f>K49+K54+K57+K60+K64</f>
        <v>258568.633</v>
      </c>
      <c r="L18" s="111">
        <f>L49+L54+L57+L60+L64</f>
        <v>211805</v>
      </c>
      <c r="M18" s="111">
        <f>M49+M54+M57+M60+M64</f>
        <v>212300</v>
      </c>
      <c r="N18" s="111">
        <f>N49+N54+N57+N60+N64</f>
        <v>104226.25499999999</v>
      </c>
      <c r="O18" s="111">
        <f>O49+O54+O57+O60+O64+O80</f>
        <v>0</v>
      </c>
      <c r="P18" s="41"/>
      <c r="Q18" s="111">
        <f>Q49+Q54+Q57+Q60+Q64+Q80</f>
        <v>74913.475</v>
      </c>
      <c r="R18" s="41"/>
      <c r="S18" s="41"/>
      <c r="T18" s="41"/>
      <c r="U18" s="43"/>
      <c r="V18" s="43"/>
      <c r="W18" s="43"/>
      <c r="X18" s="43"/>
      <c r="Y18" s="43"/>
      <c r="Z18" s="43"/>
      <c r="AA18" s="43"/>
      <c r="AB18" s="43"/>
      <c r="AC18" s="43"/>
    </row>
    <row r="19" spans="1:29" s="44" customFormat="1" ht="24" customHeight="1">
      <c r="A19" s="34">
        <v>3</v>
      </c>
      <c r="B19" s="35" t="s">
        <v>45</v>
      </c>
      <c r="C19" s="36"/>
      <c r="D19" s="37"/>
      <c r="E19" s="37"/>
      <c r="F19" s="38"/>
      <c r="G19" s="37"/>
      <c r="H19" s="39"/>
      <c r="I19" s="37"/>
      <c r="J19" s="40"/>
      <c r="K19" s="41">
        <f>K69</f>
        <v>139436</v>
      </c>
      <c r="L19" s="41">
        <f>L69</f>
        <v>45000</v>
      </c>
      <c r="M19" s="41">
        <f>M69</f>
        <v>45000</v>
      </c>
      <c r="N19" s="41">
        <f>N69</f>
        <v>0</v>
      </c>
      <c r="O19" s="41">
        <f>O69</f>
        <v>0</v>
      </c>
      <c r="P19" s="41"/>
      <c r="Q19" s="41">
        <f>Q69</f>
        <v>37000</v>
      </c>
      <c r="R19" s="41"/>
      <c r="S19" s="41"/>
      <c r="T19" s="41"/>
      <c r="U19" s="43"/>
      <c r="V19" s="43"/>
      <c r="W19" s="43"/>
      <c r="X19" s="43"/>
      <c r="Y19" s="43"/>
      <c r="Z19" s="43"/>
      <c r="AA19" s="43"/>
      <c r="AB19" s="43"/>
      <c r="AC19" s="43"/>
    </row>
    <row r="20" spans="1:29" s="44" customFormat="1" ht="33" customHeight="1">
      <c r="A20" s="34">
        <v>4</v>
      </c>
      <c r="B20" s="35" t="s">
        <v>21</v>
      </c>
      <c r="C20" s="36"/>
      <c r="D20" s="37"/>
      <c r="E20" s="37"/>
      <c r="F20" s="38"/>
      <c r="G20" s="37"/>
      <c r="H20" s="39"/>
      <c r="I20" s="37"/>
      <c r="J20" s="40"/>
      <c r="K20" s="41"/>
      <c r="L20" s="41"/>
      <c r="M20" s="41"/>
      <c r="N20" s="41"/>
      <c r="O20" s="111">
        <f>O32</f>
        <v>0</v>
      </c>
      <c r="P20" s="41"/>
      <c r="Q20" s="111">
        <f>Q32</f>
        <v>0</v>
      </c>
      <c r="R20" s="41"/>
      <c r="S20" s="41"/>
      <c r="T20" s="41"/>
      <c r="U20" s="43"/>
      <c r="V20" s="43"/>
      <c r="W20" s="43"/>
      <c r="X20" s="43"/>
      <c r="Y20" s="43"/>
      <c r="Z20" s="43"/>
      <c r="AA20" s="43"/>
      <c r="AB20" s="43"/>
      <c r="AC20" s="43"/>
    </row>
    <row r="21" spans="1:29" s="44" customFormat="1" ht="25.5" customHeight="1">
      <c r="A21" s="34">
        <v>5</v>
      </c>
      <c r="B21" s="35" t="s">
        <v>46</v>
      </c>
      <c r="C21" s="36"/>
      <c r="D21" s="37"/>
      <c r="E21" s="37"/>
      <c r="F21" s="38"/>
      <c r="G21" s="37"/>
      <c r="H21" s="39"/>
      <c r="I21" s="37"/>
      <c r="J21" s="40"/>
      <c r="K21" s="41"/>
      <c r="L21" s="41"/>
      <c r="M21" s="41"/>
      <c r="N21" s="41"/>
      <c r="O21" s="111">
        <f>O87</f>
        <v>0</v>
      </c>
      <c r="P21" s="41"/>
      <c r="Q21" s="111">
        <f>Q87</f>
        <v>0</v>
      </c>
      <c r="R21" s="41"/>
      <c r="S21" s="41"/>
      <c r="T21" s="41"/>
      <c r="U21" s="43"/>
      <c r="V21" s="43"/>
      <c r="W21" s="43"/>
      <c r="X21" s="43"/>
      <c r="Y21" s="43"/>
      <c r="Z21" s="43"/>
      <c r="AA21" s="43"/>
      <c r="AB21" s="43"/>
      <c r="AC21" s="43"/>
    </row>
    <row r="22" spans="1:29" s="33" customFormat="1" ht="32.25" customHeight="1">
      <c r="A22" s="46" t="s">
        <v>6</v>
      </c>
      <c r="B22" s="45" t="s">
        <v>47</v>
      </c>
      <c r="C22" s="36"/>
      <c r="D22" s="48"/>
      <c r="E22" s="48"/>
      <c r="F22" s="49"/>
      <c r="G22" s="48"/>
      <c r="H22" s="50"/>
      <c r="I22" s="48"/>
      <c r="J22" s="40"/>
      <c r="K22" s="42">
        <f>SUM(K23:K32)</f>
        <v>415086.781</v>
      </c>
      <c r="L22" s="42">
        <f>SUM(L23:L32)</f>
        <v>272433.517</v>
      </c>
      <c r="M22" s="42">
        <f>SUM(M23:M32)</f>
        <v>271069</v>
      </c>
      <c r="N22" s="42">
        <f>SUM(N23:N32)</f>
        <v>105386.25499999999</v>
      </c>
      <c r="O22" s="42">
        <f>SUM(O23:O32)</f>
        <v>0</v>
      </c>
      <c r="P22" s="42"/>
      <c r="Q22" s="42">
        <f>SUM(Q23:Q32)</f>
        <v>115613.475</v>
      </c>
      <c r="R22" s="42"/>
      <c r="S22" s="42"/>
      <c r="T22" s="42"/>
      <c r="U22" s="32"/>
      <c r="V22" s="32"/>
      <c r="W22" s="32"/>
      <c r="X22" s="32"/>
      <c r="Y22" s="32"/>
      <c r="Z22" s="32"/>
      <c r="AA22" s="32"/>
      <c r="AB22" s="32"/>
      <c r="AC22" s="32"/>
    </row>
    <row r="23" spans="1:29" s="44" customFormat="1" ht="15.75">
      <c r="A23" s="34">
        <v>1</v>
      </c>
      <c r="B23" s="35" t="s">
        <v>12</v>
      </c>
      <c r="C23" s="36"/>
      <c r="D23" s="37"/>
      <c r="E23" s="37"/>
      <c r="F23" s="38"/>
      <c r="G23" s="37"/>
      <c r="H23" s="39"/>
      <c r="I23" s="37"/>
      <c r="J23" s="40"/>
      <c r="K23" s="41">
        <f>K37+K48</f>
        <v>20143.15</v>
      </c>
      <c r="L23" s="41">
        <f>L37+L48</f>
        <v>17433.517</v>
      </c>
      <c r="M23" s="41">
        <f>M37+M48</f>
        <v>16069</v>
      </c>
      <c r="N23" s="41">
        <f>N37+N48</f>
        <v>3905.2709999999997</v>
      </c>
      <c r="O23" s="111">
        <f>O37+O48</f>
        <v>0</v>
      </c>
      <c r="P23" s="41"/>
      <c r="Q23" s="111">
        <f>Q37+Q48</f>
        <v>5094.459</v>
      </c>
      <c r="R23" s="41"/>
      <c r="S23" s="41"/>
      <c r="T23" s="41"/>
      <c r="U23" s="30"/>
      <c r="V23" s="30"/>
      <c r="W23" s="30"/>
      <c r="X23" s="30"/>
      <c r="Y23" s="43"/>
      <c r="Z23" s="43"/>
      <c r="AA23" s="43"/>
      <c r="AB23" s="43"/>
      <c r="AC23" s="43"/>
    </row>
    <row r="24" spans="1:29" s="44" customFormat="1" ht="15.75">
      <c r="A24" s="34">
        <v>2</v>
      </c>
      <c r="B24" s="35" t="s">
        <v>13</v>
      </c>
      <c r="C24" s="36"/>
      <c r="D24" s="37"/>
      <c r="E24" s="37"/>
      <c r="F24" s="38"/>
      <c r="G24" s="37"/>
      <c r="H24" s="39"/>
      <c r="I24" s="37"/>
      <c r="J24" s="40"/>
      <c r="K24" s="41">
        <f>K39+K53</f>
        <v>0</v>
      </c>
      <c r="L24" s="41">
        <f>L39+L53</f>
        <v>0</v>
      </c>
      <c r="M24" s="41">
        <f>M39+M53</f>
        <v>0</v>
      </c>
      <c r="N24" s="41">
        <f>N39+N53</f>
        <v>0</v>
      </c>
      <c r="O24" s="111">
        <f>O39+O53</f>
        <v>0</v>
      </c>
      <c r="P24" s="41"/>
      <c r="Q24" s="111">
        <f>Q39+Q53</f>
        <v>0</v>
      </c>
      <c r="R24" s="41"/>
      <c r="S24" s="41"/>
      <c r="T24" s="41"/>
      <c r="U24" s="30"/>
      <c r="V24" s="43"/>
      <c r="W24" s="30"/>
      <c r="X24" s="43"/>
      <c r="Y24" s="43"/>
      <c r="Z24" s="43"/>
      <c r="AA24" s="43"/>
      <c r="AB24" s="43"/>
      <c r="AC24" s="43"/>
    </row>
    <row r="25" spans="1:29" s="44" customFormat="1" ht="15.75">
      <c r="A25" s="34">
        <v>3</v>
      </c>
      <c r="B25" s="35" t="s">
        <v>14</v>
      </c>
      <c r="C25" s="36"/>
      <c r="D25" s="37"/>
      <c r="E25" s="37"/>
      <c r="F25" s="38"/>
      <c r="G25" s="37"/>
      <c r="H25" s="39"/>
      <c r="I25" s="37"/>
      <c r="J25" s="40"/>
      <c r="K25" s="41">
        <f>K40+K56</f>
        <v>0</v>
      </c>
      <c r="L25" s="41">
        <f>L40+L56</f>
        <v>0</v>
      </c>
      <c r="M25" s="41">
        <f>M40+M56</f>
        <v>0</v>
      </c>
      <c r="N25" s="41">
        <f>N40+N56</f>
        <v>0</v>
      </c>
      <c r="O25" s="111">
        <f>O40+O56</f>
        <v>0</v>
      </c>
      <c r="P25" s="41"/>
      <c r="Q25" s="111">
        <f>Q40+Q56</f>
        <v>0</v>
      </c>
      <c r="R25" s="41"/>
      <c r="S25" s="41"/>
      <c r="T25" s="36"/>
      <c r="U25" s="30"/>
      <c r="V25" s="43"/>
      <c r="W25" s="30"/>
      <c r="X25" s="43"/>
      <c r="Y25" s="43"/>
      <c r="Z25" s="43"/>
      <c r="AA25" s="43"/>
      <c r="AB25" s="43"/>
      <c r="AC25" s="43"/>
    </row>
    <row r="26" spans="1:29" s="44" customFormat="1" ht="15.75">
      <c r="A26" s="34">
        <v>4</v>
      </c>
      <c r="B26" s="35" t="s">
        <v>15</v>
      </c>
      <c r="C26" s="36"/>
      <c r="D26" s="37"/>
      <c r="E26" s="37"/>
      <c r="F26" s="38"/>
      <c r="G26" s="37"/>
      <c r="H26" s="39"/>
      <c r="I26" s="37"/>
      <c r="J26" s="40"/>
      <c r="K26" s="41">
        <f>K41+K59</f>
        <v>0</v>
      </c>
      <c r="L26" s="41">
        <f>L41+L59</f>
        <v>0</v>
      </c>
      <c r="M26" s="41">
        <f>M41+M59</f>
        <v>0</v>
      </c>
      <c r="N26" s="41">
        <f>N41+N59</f>
        <v>0</v>
      </c>
      <c r="O26" s="111">
        <f>O41+O59</f>
        <v>0</v>
      </c>
      <c r="P26" s="41"/>
      <c r="Q26" s="111">
        <f>Q41+Q59</f>
        <v>0</v>
      </c>
      <c r="R26" s="41"/>
      <c r="S26" s="41"/>
      <c r="T26" s="36"/>
      <c r="U26" s="30"/>
      <c r="V26" s="43"/>
      <c r="W26" s="30"/>
      <c r="X26" s="43"/>
      <c r="Y26" s="43"/>
      <c r="Z26" s="43"/>
      <c r="AA26" s="43"/>
      <c r="AB26" s="43"/>
      <c r="AC26" s="43"/>
    </row>
    <row r="27" spans="1:29" s="44" customFormat="1" ht="15.75">
      <c r="A27" s="34">
        <v>5</v>
      </c>
      <c r="B27" s="35" t="s">
        <v>16</v>
      </c>
      <c r="C27" s="36"/>
      <c r="D27" s="37"/>
      <c r="E27" s="37"/>
      <c r="F27" s="38"/>
      <c r="G27" s="37"/>
      <c r="H27" s="39"/>
      <c r="I27" s="37"/>
      <c r="J27" s="40"/>
      <c r="K27" s="41">
        <f>K42+K63</f>
        <v>390490</v>
      </c>
      <c r="L27" s="41">
        <f>L42+L63</f>
        <v>252000</v>
      </c>
      <c r="M27" s="41">
        <f>M42+M63</f>
        <v>252000</v>
      </c>
      <c r="N27" s="41">
        <f>N42+N63</f>
        <v>100320.984</v>
      </c>
      <c r="O27" s="111">
        <f>O42+O63</f>
        <v>0</v>
      </c>
      <c r="P27" s="41"/>
      <c r="Q27" s="111">
        <f>Q42+Q63</f>
        <v>108679.016</v>
      </c>
      <c r="R27" s="41"/>
      <c r="S27" s="41"/>
      <c r="T27" s="36"/>
      <c r="U27" s="30"/>
      <c r="V27" s="43"/>
      <c r="W27" s="30"/>
      <c r="X27" s="43"/>
      <c r="Y27" s="43"/>
      <c r="Z27" s="43"/>
      <c r="AA27" s="43"/>
      <c r="AB27" s="43"/>
      <c r="AC27" s="43"/>
    </row>
    <row r="28" spans="1:29" s="44" customFormat="1" ht="15.75">
      <c r="A28" s="34">
        <v>6</v>
      </c>
      <c r="B28" s="35" t="s">
        <v>17</v>
      </c>
      <c r="C28" s="36"/>
      <c r="D28" s="37"/>
      <c r="E28" s="37"/>
      <c r="F28" s="38"/>
      <c r="G28" s="37"/>
      <c r="H28" s="39"/>
      <c r="I28" s="37"/>
      <c r="J28" s="40"/>
      <c r="K28" s="41">
        <f>K43+K71</f>
        <v>0</v>
      </c>
      <c r="L28" s="41">
        <f>L43+L71</f>
        <v>0</v>
      </c>
      <c r="M28" s="41">
        <f>M43+M71</f>
        <v>0</v>
      </c>
      <c r="N28" s="41">
        <f>N43+N71</f>
        <v>0</v>
      </c>
      <c r="O28" s="53">
        <f>O43+O71</f>
        <v>0</v>
      </c>
      <c r="P28" s="41"/>
      <c r="Q28" s="53">
        <f>Q43+Q71</f>
        <v>0</v>
      </c>
      <c r="R28" s="41"/>
      <c r="S28" s="41"/>
      <c r="T28" s="36"/>
      <c r="U28" s="30"/>
      <c r="V28" s="43"/>
      <c r="W28" s="30"/>
      <c r="X28" s="43"/>
      <c r="Y28" s="43"/>
      <c r="Z28" s="43"/>
      <c r="AA28" s="43"/>
      <c r="AB28" s="43"/>
      <c r="AC28" s="43"/>
    </row>
    <row r="29" spans="1:29" s="44" customFormat="1" ht="15.75">
      <c r="A29" s="34">
        <v>7</v>
      </c>
      <c r="B29" s="35" t="s">
        <v>18</v>
      </c>
      <c r="C29" s="36"/>
      <c r="D29" s="37"/>
      <c r="E29" s="37"/>
      <c r="F29" s="38"/>
      <c r="G29" s="37"/>
      <c r="H29" s="39"/>
      <c r="I29" s="37"/>
      <c r="J29" s="40"/>
      <c r="K29" s="41">
        <f>K44+K74</f>
        <v>0</v>
      </c>
      <c r="L29" s="41">
        <f>L44+L74</f>
        <v>0</v>
      </c>
      <c r="M29" s="41">
        <f>M44+M74</f>
        <v>0</v>
      </c>
      <c r="N29" s="41">
        <f>N44+N74</f>
        <v>0</v>
      </c>
      <c r="O29" s="53">
        <f>O44+O74</f>
        <v>0</v>
      </c>
      <c r="P29" s="41"/>
      <c r="Q29" s="53">
        <f>Q44+Q74</f>
        <v>0</v>
      </c>
      <c r="R29" s="41"/>
      <c r="S29" s="41"/>
      <c r="T29" s="36"/>
      <c r="U29" s="30"/>
      <c r="V29" s="43"/>
      <c r="W29" s="30"/>
      <c r="X29" s="43"/>
      <c r="Y29" s="43"/>
      <c r="Z29" s="43"/>
      <c r="AA29" s="43"/>
      <c r="AB29" s="43"/>
      <c r="AC29" s="43"/>
    </row>
    <row r="30" spans="1:29" s="44" customFormat="1" ht="15.75">
      <c r="A30" s="34">
        <v>8</v>
      </c>
      <c r="B30" s="35" t="s">
        <v>19</v>
      </c>
      <c r="C30" s="36"/>
      <c r="D30" s="37"/>
      <c r="E30" s="37"/>
      <c r="F30" s="38"/>
      <c r="G30" s="37"/>
      <c r="H30" s="39"/>
      <c r="I30" s="37"/>
      <c r="J30" s="40"/>
      <c r="K30" s="41">
        <f>K45+K77</f>
        <v>4453.631</v>
      </c>
      <c r="L30" s="41">
        <f>L45+L77</f>
        <v>3000</v>
      </c>
      <c r="M30" s="41">
        <f>M45+M77</f>
        <v>3000</v>
      </c>
      <c r="N30" s="41">
        <f>N45+N77</f>
        <v>1160</v>
      </c>
      <c r="O30" s="53">
        <f>O45+O77</f>
        <v>0</v>
      </c>
      <c r="P30" s="41"/>
      <c r="Q30" s="53">
        <f>Q45+Q77</f>
        <v>1840</v>
      </c>
      <c r="R30" s="41"/>
      <c r="S30" s="41"/>
      <c r="T30" s="36"/>
      <c r="U30" s="30"/>
      <c r="V30" s="43"/>
      <c r="W30" s="30"/>
      <c r="X30" s="43"/>
      <c r="Y30" s="43"/>
      <c r="Z30" s="43"/>
      <c r="AA30" s="43"/>
      <c r="AB30" s="43"/>
      <c r="AC30" s="43"/>
    </row>
    <row r="31" spans="1:29" s="44" customFormat="1" ht="15.75">
      <c r="A31" s="34">
        <v>9</v>
      </c>
      <c r="B31" s="35" t="s">
        <v>20</v>
      </c>
      <c r="C31" s="36"/>
      <c r="D31" s="37"/>
      <c r="E31" s="37"/>
      <c r="F31" s="38"/>
      <c r="G31" s="37"/>
      <c r="H31" s="39"/>
      <c r="I31" s="37"/>
      <c r="J31" s="40"/>
      <c r="K31" s="41">
        <f>K46+K82</f>
        <v>0</v>
      </c>
      <c r="L31" s="41">
        <f>L46+L82</f>
        <v>0</v>
      </c>
      <c r="M31" s="41">
        <f>M46+M82</f>
        <v>0</v>
      </c>
      <c r="N31" s="41">
        <f>N46+N82</f>
        <v>0</v>
      </c>
      <c r="O31" s="53">
        <f>O46+O82</f>
        <v>0</v>
      </c>
      <c r="P31" s="41"/>
      <c r="Q31" s="53">
        <f>Q46+Q82</f>
        <v>0</v>
      </c>
      <c r="R31" s="41"/>
      <c r="S31" s="41"/>
      <c r="T31" s="36"/>
      <c r="U31" s="30"/>
      <c r="V31" s="43"/>
      <c r="W31" s="30"/>
      <c r="X31" s="43"/>
      <c r="Y31" s="43"/>
      <c r="Z31" s="43"/>
      <c r="AA31" s="43"/>
      <c r="AB31" s="43"/>
      <c r="AC31" s="43"/>
    </row>
    <row r="32" spans="1:29" s="44" customFormat="1" ht="15.75">
      <c r="A32" s="34"/>
      <c r="B32" s="35" t="s">
        <v>21</v>
      </c>
      <c r="C32" s="36"/>
      <c r="D32" s="37"/>
      <c r="E32" s="37"/>
      <c r="F32" s="38"/>
      <c r="G32" s="37"/>
      <c r="H32" s="39"/>
      <c r="I32" s="37"/>
      <c r="J32" s="40"/>
      <c r="K32" s="41"/>
      <c r="L32" s="41"/>
      <c r="M32" s="41"/>
      <c r="N32" s="41"/>
      <c r="O32" s="54"/>
      <c r="P32" s="41"/>
      <c r="Q32" s="54"/>
      <c r="R32" s="41"/>
      <c r="S32" s="41"/>
      <c r="T32" s="36"/>
      <c r="U32" s="30"/>
      <c r="V32" s="43"/>
      <c r="W32" s="30"/>
      <c r="X32" s="43"/>
      <c r="Y32" s="43"/>
      <c r="Z32" s="43"/>
      <c r="AA32" s="43"/>
      <c r="AB32" s="43"/>
      <c r="AC32" s="43"/>
    </row>
    <row r="33" spans="1:29" s="44" customFormat="1" ht="15.75">
      <c r="A33" s="46"/>
      <c r="B33" s="45" t="s">
        <v>46</v>
      </c>
      <c r="C33" s="47"/>
      <c r="D33" s="48"/>
      <c r="E33" s="48"/>
      <c r="F33" s="49"/>
      <c r="G33" s="48"/>
      <c r="H33" s="50"/>
      <c r="I33" s="48"/>
      <c r="J33" s="51"/>
      <c r="K33" s="42"/>
      <c r="L33" s="42"/>
      <c r="M33" s="42"/>
      <c r="N33" s="42"/>
      <c r="O33" s="42"/>
      <c r="P33" s="41"/>
      <c r="Q33" s="42"/>
      <c r="R33" s="41"/>
      <c r="S33" s="41"/>
      <c r="T33" s="36"/>
      <c r="U33" s="43"/>
      <c r="V33" s="43"/>
      <c r="W33" s="30"/>
      <c r="X33" s="43"/>
      <c r="Y33" s="43"/>
      <c r="Z33" s="43"/>
      <c r="AA33" s="43"/>
      <c r="AB33" s="43"/>
      <c r="AC33" s="43"/>
    </row>
    <row r="34" spans="1:29" s="33" customFormat="1" ht="15.75">
      <c r="A34" s="46"/>
      <c r="B34" s="45" t="s">
        <v>48</v>
      </c>
      <c r="C34" s="36"/>
      <c r="D34" s="48"/>
      <c r="E34" s="48"/>
      <c r="F34" s="49"/>
      <c r="G34" s="48"/>
      <c r="H34" s="50"/>
      <c r="I34" s="48"/>
      <c r="J34" s="40"/>
      <c r="K34" s="42"/>
      <c r="L34" s="42"/>
      <c r="M34" s="42"/>
      <c r="N34" s="42"/>
      <c r="O34" s="42"/>
      <c r="P34" s="42"/>
      <c r="Q34" s="42"/>
      <c r="R34" s="42"/>
      <c r="S34" s="42"/>
      <c r="T34" s="47"/>
      <c r="U34" s="32"/>
      <c r="V34" s="32"/>
      <c r="W34" s="32"/>
      <c r="X34" s="32"/>
      <c r="Y34" s="32"/>
      <c r="Z34" s="32"/>
      <c r="AA34" s="32"/>
      <c r="AB34" s="32"/>
      <c r="AC34" s="32"/>
    </row>
    <row r="35" spans="1:29" s="33" customFormat="1" ht="32.25" customHeight="1">
      <c r="A35" s="46" t="s">
        <v>23</v>
      </c>
      <c r="B35" s="45" t="s">
        <v>47</v>
      </c>
      <c r="C35" s="36"/>
      <c r="D35" s="48"/>
      <c r="E35" s="48"/>
      <c r="F35" s="49"/>
      <c r="G35" s="48"/>
      <c r="H35" s="50"/>
      <c r="I35" s="48"/>
      <c r="J35" s="40"/>
      <c r="K35" s="42">
        <f>K36+K47</f>
        <v>415086.78099999996</v>
      </c>
      <c r="L35" s="42">
        <f>L36+L47</f>
        <v>272433.517</v>
      </c>
      <c r="M35" s="42">
        <f>M36+M47</f>
        <v>271069</v>
      </c>
      <c r="N35" s="42">
        <f>N36+N47</f>
        <v>105386.25499999999</v>
      </c>
      <c r="O35" s="42">
        <f>O36+O47+O86</f>
        <v>0</v>
      </c>
      <c r="P35" s="42"/>
      <c r="Q35" s="42">
        <f>Q36+Q47+Q86</f>
        <v>115613.475</v>
      </c>
      <c r="R35" s="42"/>
      <c r="S35" s="42"/>
      <c r="T35" s="47"/>
      <c r="U35" s="32"/>
      <c r="V35" s="32"/>
      <c r="W35" s="32"/>
      <c r="X35" s="32"/>
      <c r="Y35" s="32"/>
      <c r="Z35" s="32"/>
      <c r="AA35" s="32"/>
      <c r="AB35" s="32"/>
      <c r="AC35" s="32"/>
    </row>
    <row r="36" spans="1:29" s="33" customFormat="1" ht="23.25" customHeight="1">
      <c r="A36" s="46" t="s">
        <v>49</v>
      </c>
      <c r="B36" s="45" t="s">
        <v>50</v>
      </c>
      <c r="C36" s="50"/>
      <c r="D36" s="48"/>
      <c r="E36" s="48"/>
      <c r="F36" s="49"/>
      <c r="G36" s="48"/>
      <c r="H36" s="50"/>
      <c r="I36" s="48"/>
      <c r="J36" s="40"/>
      <c r="K36" s="42">
        <f>K37+K39+K40+K41+K42+K43+K44+K45+K46</f>
        <v>12628.517</v>
      </c>
      <c r="L36" s="42">
        <f>L37+L39+L40+L41+L42+L43+L44+L45+L46</f>
        <v>12628.517</v>
      </c>
      <c r="M36" s="42">
        <f>M37+M39+M40+M41+M42+M43+M44+M45+M46</f>
        <v>10769</v>
      </c>
      <c r="N36" s="42">
        <f>N37+N39+N40+N41+N42+N43+N44+N45+N46</f>
        <v>0</v>
      </c>
      <c r="O36" s="42">
        <f>O37+O39+O40+O41+O42+O43+O44+O45+O46</f>
        <v>0</v>
      </c>
      <c r="P36" s="42"/>
      <c r="Q36" s="42">
        <f>Q37+Q39+Q40+Q41+Q42+Q43+Q44+Q45+Q46</f>
        <v>3700</v>
      </c>
      <c r="R36" s="42"/>
      <c r="S36" s="42"/>
      <c r="T36" s="47"/>
      <c r="U36" s="32"/>
      <c r="V36" s="32"/>
      <c r="W36" s="32"/>
      <c r="X36" s="32"/>
      <c r="Y36" s="32"/>
      <c r="Z36" s="32"/>
      <c r="AA36" s="32"/>
      <c r="AB36" s="32"/>
      <c r="AC36" s="32"/>
    </row>
    <row r="37" spans="1:29" s="33" customFormat="1" ht="15.75">
      <c r="A37" s="46" t="s">
        <v>51</v>
      </c>
      <c r="B37" s="45" t="s">
        <v>52</v>
      </c>
      <c r="C37" s="50"/>
      <c r="D37" s="48"/>
      <c r="E37" s="48"/>
      <c r="F37" s="49"/>
      <c r="G37" s="48"/>
      <c r="H37" s="50"/>
      <c r="I37" s="48"/>
      <c r="J37" s="40"/>
      <c r="K37" s="42">
        <f aca="true" t="shared" si="1" ref="K37:S37">K38</f>
        <v>12628.517</v>
      </c>
      <c r="L37" s="42">
        <f t="shared" si="1"/>
        <v>12628.517</v>
      </c>
      <c r="M37" s="42">
        <f t="shared" si="1"/>
        <v>10769</v>
      </c>
      <c r="N37" s="42">
        <f>N38</f>
        <v>0</v>
      </c>
      <c r="O37" s="42">
        <f t="shared" si="1"/>
        <v>0</v>
      </c>
      <c r="P37" s="42">
        <f t="shared" si="1"/>
        <v>0</v>
      </c>
      <c r="Q37" s="42">
        <f t="shared" si="1"/>
        <v>3700</v>
      </c>
      <c r="R37" s="42">
        <f t="shared" si="1"/>
        <v>0</v>
      </c>
      <c r="S37" s="42">
        <f t="shared" si="1"/>
        <v>0</v>
      </c>
      <c r="T37" s="47"/>
      <c r="U37" s="32"/>
      <c r="V37" s="32"/>
      <c r="W37" s="32"/>
      <c r="X37" s="32"/>
      <c r="Y37" s="32"/>
      <c r="Z37" s="32"/>
      <c r="AA37" s="32"/>
      <c r="AB37" s="32"/>
      <c r="AC37" s="32"/>
    </row>
    <row r="38" spans="1:29" s="219" customFormat="1" ht="96" customHeight="1">
      <c r="A38" s="213">
        <v>1</v>
      </c>
      <c r="B38" s="245" t="s">
        <v>208</v>
      </c>
      <c r="C38" s="234"/>
      <c r="D38" s="234"/>
      <c r="E38" s="247"/>
      <c r="F38" s="241"/>
      <c r="G38" s="234"/>
      <c r="H38" s="234"/>
      <c r="I38" s="234" t="s">
        <v>133</v>
      </c>
      <c r="J38" s="231" t="s">
        <v>334</v>
      </c>
      <c r="K38" s="234">
        <f>L38</f>
        <v>12628.517</v>
      </c>
      <c r="L38" s="234">
        <v>12628.517</v>
      </c>
      <c r="M38" s="234">
        <v>10769</v>
      </c>
      <c r="N38" s="234"/>
      <c r="O38" s="234"/>
      <c r="P38" s="234"/>
      <c r="Q38" s="234">
        <v>3700</v>
      </c>
      <c r="R38" s="234"/>
      <c r="S38" s="234"/>
      <c r="T38" s="231"/>
      <c r="U38" s="236"/>
      <c r="V38" s="236"/>
      <c r="W38" s="236"/>
      <c r="X38" s="236"/>
      <c r="Y38" s="236"/>
      <c r="Z38" s="236"/>
      <c r="AA38" s="236"/>
      <c r="AB38" s="236"/>
      <c r="AC38" s="236"/>
    </row>
    <row r="39" spans="1:29" s="33" customFormat="1" ht="15.75">
      <c r="A39" s="46" t="s">
        <v>53</v>
      </c>
      <c r="B39" s="45" t="s">
        <v>54</v>
      </c>
      <c r="C39" s="50"/>
      <c r="D39" s="48"/>
      <c r="E39" s="48"/>
      <c r="F39" s="49"/>
      <c r="G39" s="48"/>
      <c r="H39" s="50"/>
      <c r="I39" s="48"/>
      <c r="J39" s="40"/>
      <c r="K39" s="42">
        <v>0</v>
      </c>
      <c r="L39" s="42">
        <v>0</v>
      </c>
      <c r="M39" s="42">
        <v>0</v>
      </c>
      <c r="N39" s="42">
        <v>0</v>
      </c>
      <c r="O39" s="42">
        <v>0</v>
      </c>
      <c r="P39" s="42">
        <v>0</v>
      </c>
      <c r="Q39" s="42">
        <v>0</v>
      </c>
      <c r="R39" s="42">
        <v>0</v>
      </c>
      <c r="S39" s="42">
        <v>0</v>
      </c>
      <c r="T39" s="47"/>
      <c r="U39" s="32"/>
      <c r="V39" s="32"/>
      <c r="W39" s="32"/>
      <c r="X39" s="32"/>
      <c r="Y39" s="32"/>
      <c r="Z39" s="32"/>
      <c r="AA39" s="32"/>
      <c r="AB39" s="32"/>
      <c r="AC39" s="32"/>
    </row>
    <row r="40" spans="1:29" s="33" customFormat="1" ht="15.75">
      <c r="A40" s="46" t="s">
        <v>55</v>
      </c>
      <c r="B40" s="45" t="s">
        <v>56</v>
      </c>
      <c r="C40" s="50"/>
      <c r="D40" s="48"/>
      <c r="E40" s="48"/>
      <c r="F40" s="49"/>
      <c r="G40" s="48"/>
      <c r="H40" s="50"/>
      <c r="I40" s="48"/>
      <c r="J40" s="40"/>
      <c r="K40" s="57">
        <v>0</v>
      </c>
      <c r="L40" s="57">
        <v>0</v>
      </c>
      <c r="M40" s="57">
        <v>0</v>
      </c>
      <c r="N40" s="57">
        <v>0</v>
      </c>
      <c r="O40" s="57">
        <v>0</v>
      </c>
      <c r="P40" s="57"/>
      <c r="Q40" s="57">
        <v>0</v>
      </c>
      <c r="R40" s="57"/>
      <c r="S40" s="57"/>
      <c r="T40" s="57"/>
      <c r="U40" s="32"/>
      <c r="V40" s="32"/>
      <c r="W40" s="32"/>
      <c r="X40" s="32"/>
      <c r="Y40" s="32"/>
      <c r="Z40" s="32"/>
      <c r="AA40" s="32"/>
      <c r="AB40" s="32"/>
      <c r="AC40" s="32"/>
    </row>
    <row r="41" spans="1:29" s="44" customFormat="1" ht="15.75">
      <c r="A41" s="46" t="s">
        <v>57</v>
      </c>
      <c r="B41" s="45" t="s">
        <v>58</v>
      </c>
      <c r="C41" s="50"/>
      <c r="D41" s="48"/>
      <c r="E41" s="48"/>
      <c r="F41" s="49"/>
      <c r="G41" s="48"/>
      <c r="H41" s="50"/>
      <c r="I41" s="48"/>
      <c r="J41" s="40"/>
      <c r="K41" s="57">
        <v>0</v>
      </c>
      <c r="L41" s="57">
        <v>0</v>
      </c>
      <c r="M41" s="57">
        <v>0</v>
      </c>
      <c r="N41" s="57">
        <v>0</v>
      </c>
      <c r="O41" s="57">
        <v>0</v>
      </c>
      <c r="P41" s="57">
        <v>0</v>
      </c>
      <c r="Q41" s="57">
        <v>0</v>
      </c>
      <c r="R41" s="57">
        <v>0</v>
      </c>
      <c r="S41" s="57">
        <v>0</v>
      </c>
      <c r="T41" s="57"/>
      <c r="U41" s="43"/>
      <c r="V41" s="43"/>
      <c r="W41" s="43"/>
      <c r="X41" s="43"/>
      <c r="Y41" s="43"/>
      <c r="Z41" s="43"/>
      <c r="AA41" s="43"/>
      <c r="AB41" s="43"/>
      <c r="AC41" s="43"/>
    </row>
    <row r="42" spans="1:29" s="44" customFormat="1" ht="15.75">
      <c r="A42" s="46" t="s">
        <v>59</v>
      </c>
      <c r="B42" s="45" t="s">
        <v>60</v>
      </c>
      <c r="C42" s="36"/>
      <c r="D42" s="48"/>
      <c r="E42" s="40"/>
      <c r="F42" s="38"/>
      <c r="G42" s="36"/>
      <c r="H42" s="39"/>
      <c r="I42" s="36"/>
      <c r="J42" s="47"/>
      <c r="K42" s="57">
        <v>0</v>
      </c>
      <c r="L42" s="57">
        <v>0</v>
      </c>
      <c r="M42" s="57">
        <v>0</v>
      </c>
      <c r="N42" s="57">
        <v>0</v>
      </c>
      <c r="O42" s="57">
        <v>0</v>
      </c>
      <c r="P42" s="57">
        <v>0</v>
      </c>
      <c r="Q42" s="57">
        <v>0</v>
      </c>
      <c r="R42" s="57">
        <v>0</v>
      </c>
      <c r="S42" s="57">
        <v>0</v>
      </c>
      <c r="T42" s="57"/>
      <c r="U42" s="43"/>
      <c r="V42" s="43"/>
      <c r="W42" s="43"/>
      <c r="X42" s="43"/>
      <c r="Y42" s="43"/>
      <c r="Z42" s="43"/>
      <c r="AA42" s="43"/>
      <c r="AB42" s="43"/>
      <c r="AC42" s="43"/>
    </row>
    <row r="43" spans="1:29" s="44" customFormat="1" ht="31.5">
      <c r="A43" s="46" t="s">
        <v>63</v>
      </c>
      <c r="B43" s="45" t="s">
        <v>64</v>
      </c>
      <c r="C43" s="51"/>
      <c r="D43" s="47"/>
      <c r="E43" s="51"/>
      <c r="F43" s="49"/>
      <c r="G43" s="48"/>
      <c r="H43" s="50"/>
      <c r="I43" s="59"/>
      <c r="J43" s="40"/>
      <c r="K43" s="57">
        <v>0</v>
      </c>
      <c r="L43" s="57">
        <v>0</v>
      </c>
      <c r="M43" s="57">
        <v>0</v>
      </c>
      <c r="N43" s="57">
        <v>0</v>
      </c>
      <c r="O43" s="57">
        <v>0</v>
      </c>
      <c r="P43" s="57"/>
      <c r="Q43" s="57">
        <v>0</v>
      </c>
      <c r="R43" s="57"/>
      <c r="S43" s="57"/>
      <c r="T43" s="57"/>
      <c r="U43" s="43"/>
      <c r="V43" s="43"/>
      <c r="W43" s="43"/>
      <c r="X43" s="43"/>
      <c r="Y43" s="43"/>
      <c r="Z43" s="43"/>
      <c r="AA43" s="43"/>
      <c r="AB43" s="43"/>
      <c r="AC43" s="43"/>
    </row>
    <row r="44" spans="1:29" s="44" customFormat="1" ht="15.75">
      <c r="A44" s="46" t="s">
        <v>65</v>
      </c>
      <c r="B44" s="60" t="s">
        <v>66</v>
      </c>
      <c r="C44" s="37"/>
      <c r="D44" s="36"/>
      <c r="E44" s="40"/>
      <c r="F44" s="61"/>
      <c r="G44" s="36"/>
      <c r="H44" s="62"/>
      <c r="I44" s="36"/>
      <c r="J44" s="36"/>
      <c r="K44" s="63">
        <v>0</v>
      </c>
      <c r="L44" s="63">
        <v>0</v>
      </c>
      <c r="M44" s="63">
        <v>0</v>
      </c>
      <c r="N44" s="63">
        <v>0</v>
      </c>
      <c r="O44" s="63">
        <v>0</v>
      </c>
      <c r="P44" s="63"/>
      <c r="Q44" s="63">
        <v>0</v>
      </c>
      <c r="R44" s="63"/>
      <c r="S44" s="63"/>
      <c r="T44" s="36"/>
      <c r="U44" s="43"/>
      <c r="V44" s="43"/>
      <c r="W44" s="43"/>
      <c r="X44" s="43"/>
      <c r="Y44" s="43"/>
      <c r="Z44" s="43"/>
      <c r="AA44" s="43"/>
      <c r="AB44" s="43"/>
      <c r="AC44" s="43"/>
    </row>
    <row r="45" spans="1:29" s="44" customFormat="1" ht="15.75">
      <c r="A45" s="46" t="s">
        <v>67</v>
      </c>
      <c r="B45" s="60" t="s">
        <v>68</v>
      </c>
      <c r="C45" s="37"/>
      <c r="D45" s="36"/>
      <c r="E45" s="40"/>
      <c r="F45" s="61"/>
      <c r="G45" s="36"/>
      <c r="H45" s="62"/>
      <c r="I45" s="36"/>
      <c r="J45" s="36"/>
      <c r="K45" s="64">
        <v>0</v>
      </c>
      <c r="L45" s="64">
        <v>0</v>
      </c>
      <c r="M45" s="64">
        <v>0</v>
      </c>
      <c r="N45" s="64">
        <v>0</v>
      </c>
      <c r="O45" s="64">
        <v>0</v>
      </c>
      <c r="P45" s="64"/>
      <c r="Q45" s="64">
        <v>0</v>
      </c>
      <c r="R45" s="64"/>
      <c r="S45" s="64"/>
      <c r="T45" s="36"/>
      <c r="U45" s="43"/>
      <c r="V45" s="43"/>
      <c r="W45" s="43"/>
      <c r="X45" s="43"/>
      <c r="Y45" s="43"/>
      <c r="Z45" s="43"/>
      <c r="AA45" s="43"/>
      <c r="AB45" s="43"/>
      <c r="AC45" s="43"/>
    </row>
    <row r="46" spans="1:29" s="33" customFormat="1" ht="15.75">
      <c r="A46" s="46" t="s">
        <v>69</v>
      </c>
      <c r="B46" s="60" t="s">
        <v>70</v>
      </c>
      <c r="C46" s="37"/>
      <c r="D46" s="36"/>
      <c r="E46" s="40"/>
      <c r="F46" s="61"/>
      <c r="G46" s="36"/>
      <c r="H46" s="62"/>
      <c r="I46" s="36"/>
      <c r="J46" s="36"/>
      <c r="K46" s="64">
        <v>0</v>
      </c>
      <c r="L46" s="64">
        <v>0</v>
      </c>
      <c r="M46" s="64">
        <v>0</v>
      </c>
      <c r="N46" s="64">
        <v>0</v>
      </c>
      <c r="O46" s="64">
        <v>0</v>
      </c>
      <c r="P46" s="64">
        <v>0</v>
      </c>
      <c r="Q46" s="64">
        <v>0</v>
      </c>
      <c r="R46" s="64">
        <v>0</v>
      </c>
      <c r="S46" s="64">
        <v>0</v>
      </c>
      <c r="T46" s="64"/>
      <c r="U46" s="32"/>
      <c r="V46" s="32"/>
      <c r="W46" s="32"/>
      <c r="X46" s="32"/>
      <c r="Y46" s="32"/>
      <c r="Z46" s="32"/>
      <c r="AA46" s="32"/>
      <c r="AB46" s="32"/>
      <c r="AC46" s="32"/>
    </row>
    <row r="47" spans="1:29" s="44" customFormat="1" ht="32.25" customHeight="1">
      <c r="A47" s="46" t="s">
        <v>71</v>
      </c>
      <c r="B47" s="65" t="s">
        <v>72</v>
      </c>
      <c r="C47" s="50"/>
      <c r="D47" s="48"/>
      <c r="E47" s="66"/>
      <c r="F47" s="49"/>
      <c r="G47" s="48"/>
      <c r="H47" s="50"/>
      <c r="I47" s="59"/>
      <c r="J47" s="40"/>
      <c r="K47" s="42">
        <f>K48+K53+K56+K59+K63+K71+K74+K77+K82</f>
        <v>402458.26399999997</v>
      </c>
      <c r="L47" s="42">
        <f>L48+L53+L56+L59+L63+L71+L74+L77+L82</f>
        <v>259805</v>
      </c>
      <c r="M47" s="42">
        <f>M48+M53+M56+M59+M63+M71+M74+M77+M82</f>
        <v>260300</v>
      </c>
      <c r="N47" s="42">
        <f>N48+N53+N56+N59+N63+N71+N74+N77+N82</f>
        <v>105386.25499999999</v>
      </c>
      <c r="O47" s="42">
        <f>O48+O53+O56+O59+O63+O71+O74+O77+O82</f>
        <v>0</v>
      </c>
      <c r="P47" s="42"/>
      <c r="Q47" s="42">
        <f>Q48+Q53+Q56+Q59+Q63+Q71+Q74+Q77+Q82</f>
        <v>111913.475</v>
      </c>
      <c r="R47" s="42"/>
      <c r="S47" s="42"/>
      <c r="T47" s="36"/>
      <c r="U47" s="43"/>
      <c r="V47" s="43"/>
      <c r="W47" s="43"/>
      <c r="X47" s="43"/>
      <c r="Y47" s="43"/>
      <c r="Z47" s="43"/>
      <c r="AA47" s="43"/>
      <c r="AB47" s="43"/>
      <c r="AC47" s="43"/>
    </row>
    <row r="48" spans="1:29" s="44" customFormat="1" ht="15.75">
      <c r="A48" s="46" t="s">
        <v>51</v>
      </c>
      <c r="B48" s="65" t="s">
        <v>52</v>
      </c>
      <c r="C48" s="50"/>
      <c r="D48" s="48"/>
      <c r="E48" s="66"/>
      <c r="F48" s="49"/>
      <c r="G48" s="48"/>
      <c r="H48" s="50"/>
      <c r="I48" s="59"/>
      <c r="J48" s="40"/>
      <c r="K48" s="42">
        <f aca="true" t="shared" si="2" ref="K48:P48">K49+K51</f>
        <v>7514.633</v>
      </c>
      <c r="L48" s="42">
        <f t="shared" si="2"/>
        <v>4805</v>
      </c>
      <c r="M48" s="42">
        <f t="shared" si="2"/>
        <v>5300</v>
      </c>
      <c r="N48" s="42">
        <f>N49+N51</f>
        <v>3905.2709999999997</v>
      </c>
      <c r="O48" s="42">
        <f t="shared" si="2"/>
        <v>0</v>
      </c>
      <c r="P48" s="42">
        <f t="shared" si="2"/>
        <v>0</v>
      </c>
      <c r="Q48" s="42">
        <f>Q49+Q51</f>
        <v>1394.459</v>
      </c>
      <c r="R48" s="42">
        <f>R49+R51</f>
        <v>0</v>
      </c>
      <c r="S48" s="42">
        <f>S49+S51</f>
        <v>0</v>
      </c>
      <c r="T48" s="36"/>
      <c r="U48" s="43"/>
      <c r="V48" s="43"/>
      <c r="W48" s="43"/>
      <c r="X48" s="43"/>
      <c r="Y48" s="43"/>
      <c r="Z48" s="43"/>
      <c r="AA48" s="43"/>
      <c r="AB48" s="43"/>
      <c r="AC48" s="43"/>
    </row>
    <row r="49" spans="1:29" s="44" customFormat="1" ht="15.75">
      <c r="A49" s="46"/>
      <c r="B49" s="45" t="s">
        <v>73</v>
      </c>
      <c r="C49" s="50"/>
      <c r="D49" s="48"/>
      <c r="E49" s="66"/>
      <c r="F49" s="49"/>
      <c r="G49" s="48"/>
      <c r="H49" s="50"/>
      <c r="I49" s="59"/>
      <c r="J49" s="40"/>
      <c r="K49" s="42">
        <f>K50</f>
        <v>7514.633</v>
      </c>
      <c r="L49" s="42">
        <f aca="true" t="shared" si="3" ref="L49:S49">L50</f>
        <v>4805</v>
      </c>
      <c r="M49" s="42">
        <f t="shared" si="3"/>
        <v>5300</v>
      </c>
      <c r="N49" s="42">
        <f>N50</f>
        <v>3905.2709999999997</v>
      </c>
      <c r="O49" s="42">
        <f t="shared" si="3"/>
        <v>0</v>
      </c>
      <c r="P49" s="42">
        <f t="shared" si="3"/>
        <v>0</v>
      </c>
      <c r="Q49" s="42">
        <f t="shared" si="3"/>
        <v>1394.459</v>
      </c>
      <c r="R49" s="42">
        <f t="shared" si="3"/>
        <v>0</v>
      </c>
      <c r="S49" s="42">
        <f t="shared" si="3"/>
        <v>0</v>
      </c>
      <c r="T49" s="36"/>
      <c r="U49" s="43"/>
      <c r="V49" s="43"/>
      <c r="W49" s="43"/>
      <c r="X49" s="43"/>
      <c r="Y49" s="43"/>
      <c r="Z49" s="43"/>
      <c r="AA49" s="43"/>
      <c r="AB49" s="43"/>
      <c r="AC49" s="43"/>
    </row>
    <row r="50" spans="1:29" s="219" customFormat="1" ht="108" customHeight="1">
      <c r="A50" s="213">
        <v>2</v>
      </c>
      <c r="B50" s="245" t="s">
        <v>140</v>
      </c>
      <c r="C50" s="234" t="s">
        <v>130</v>
      </c>
      <c r="D50" s="234" t="s">
        <v>141</v>
      </c>
      <c r="E50" s="248" t="s">
        <v>104</v>
      </c>
      <c r="F50" s="241" t="s">
        <v>247</v>
      </c>
      <c r="G50" s="234" t="s">
        <v>145</v>
      </c>
      <c r="H50" s="234"/>
      <c r="I50" s="234" t="s">
        <v>133</v>
      </c>
      <c r="J50" s="231" t="s">
        <v>335</v>
      </c>
      <c r="K50" s="234">
        <v>7514.633</v>
      </c>
      <c r="L50" s="234">
        <v>4805</v>
      </c>
      <c r="M50" s="234">
        <v>5300</v>
      </c>
      <c r="N50" s="234">
        <v>3905.2709999999997</v>
      </c>
      <c r="O50" s="234"/>
      <c r="P50" s="234"/>
      <c r="Q50" s="234">
        <f>300+1094.459</f>
        <v>1394.459</v>
      </c>
      <c r="R50" s="234"/>
      <c r="S50" s="234"/>
      <c r="T50" s="231" t="s">
        <v>258</v>
      </c>
      <c r="U50" s="236"/>
      <c r="V50" s="236"/>
      <c r="W50" s="236"/>
      <c r="X50" s="236"/>
      <c r="Y50" s="236"/>
      <c r="Z50" s="236"/>
      <c r="AA50" s="236"/>
      <c r="AB50" s="236"/>
      <c r="AC50" s="236"/>
    </row>
    <row r="51" spans="1:29" s="44" customFormat="1" ht="15.75" customHeight="1" hidden="1">
      <c r="A51" s="46"/>
      <c r="B51" s="45" t="s">
        <v>74</v>
      </c>
      <c r="C51" s="50"/>
      <c r="D51" s="48"/>
      <c r="E51" s="66"/>
      <c r="F51" s="49"/>
      <c r="G51" s="48"/>
      <c r="H51" s="50"/>
      <c r="I51" s="59"/>
      <c r="J51" s="40"/>
      <c r="K51" s="42">
        <f aca="true" t="shared" si="4" ref="K51:S51">K52</f>
        <v>0</v>
      </c>
      <c r="L51" s="42">
        <f t="shared" si="4"/>
        <v>0</v>
      </c>
      <c r="M51" s="42">
        <f t="shared" si="4"/>
        <v>0</v>
      </c>
      <c r="N51" s="42">
        <f>N52</f>
        <v>0</v>
      </c>
      <c r="O51" s="42">
        <f t="shared" si="4"/>
        <v>0</v>
      </c>
      <c r="P51" s="42">
        <f t="shared" si="4"/>
        <v>0</v>
      </c>
      <c r="Q51" s="42">
        <f t="shared" si="4"/>
        <v>0</v>
      </c>
      <c r="R51" s="42">
        <f t="shared" si="4"/>
        <v>0</v>
      </c>
      <c r="S51" s="42">
        <f t="shared" si="4"/>
        <v>0</v>
      </c>
      <c r="T51" s="36"/>
      <c r="U51" s="43"/>
      <c r="V51" s="43"/>
      <c r="W51" s="43"/>
      <c r="X51" s="43"/>
      <c r="Y51" s="43"/>
      <c r="Z51" s="43"/>
      <c r="AA51" s="43"/>
      <c r="AB51" s="43"/>
      <c r="AC51" s="43"/>
    </row>
    <row r="52" spans="1:29" s="44" customFormat="1" ht="15.75" customHeight="1" hidden="1">
      <c r="A52" s="34"/>
      <c r="B52" s="35"/>
      <c r="C52" s="41"/>
      <c r="D52" s="41"/>
      <c r="E52" s="66"/>
      <c r="F52" s="54"/>
      <c r="G52" s="41"/>
      <c r="H52" s="41"/>
      <c r="I52" s="41"/>
      <c r="J52" s="36"/>
      <c r="K52" s="41"/>
      <c r="L52" s="41"/>
      <c r="M52" s="41"/>
      <c r="N52" s="41"/>
      <c r="O52" s="41"/>
      <c r="P52" s="41"/>
      <c r="Q52" s="41"/>
      <c r="R52" s="41"/>
      <c r="S52" s="41"/>
      <c r="T52" s="36"/>
      <c r="U52" s="43"/>
      <c r="V52" s="43"/>
      <c r="W52" s="43"/>
      <c r="X52" s="43"/>
      <c r="Y52" s="43"/>
      <c r="Z52" s="43"/>
      <c r="AA52" s="43"/>
      <c r="AB52" s="43"/>
      <c r="AC52" s="43"/>
    </row>
    <row r="53" spans="1:29" s="44" customFormat="1" ht="15.75">
      <c r="A53" s="46" t="s">
        <v>53</v>
      </c>
      <c r="B53" s="65" t="s">
        <v>54</v>
      </c>
      <c r="C53" s="50"/>
      <c r="D53" s="48"/>
      <c r="E53" s="66"/>
      <c r="F53" s="49"/>
      <c r="G53" s="48"/>
      <c r="H53" s="50"/>
      <c r="I53" s="59"/>
      <c r="J53" s="40"/>
      <c r="K53" s="42">
        <f aca="true" t="shared" si="5" ref="K53:P53">K54+K55</f>
        <v>0</v>
      </c>
      <c r="L53" s="42">
        <f t="shared" si="5"/>
        <v>0</v>
      </c>
      <c r="M53" s="42">
        <f t="shared" si="5"/>
        <v>0</v>
      </c>
      <c r="N53" s="42">
        <f>N54+N55</f>
        <v>0</v>
      </c>
      <c r="O53" s="42">
        <f t="shared" si="5"/>
        <v>0</v>
      </c>
      <c r="P53" s="42">
        <f t="shared" si="5"/>
        <v>0</v>
      </c>
      <c r="Q53" s="42">
        <f>Q54+Q55</f>
        <v>0</v>
      </c>
      <c r="R53" s="42">
        <f>R54+R55</f>
        <v>0</v>
      </c>
      <c r="S53" s="42">
        <f>S54+S55</f>
        <v>0</v>
      </c>
      <c r="T53" s="36"/>
      <c r="U53" s="43"/>
      <c r="V53" s="43"/>
      <c r="W53" s="43"/>
      <c r="X53" s="43"/>
      <c r="Y53" s="43"/>
      <c r="Z53" s="43"/>
      <c r="AA53" s="43"/>
      <c r="AB53" s="43"/>
      <c r="AC53" s="43"/>
    </row>
    <row r="54" spans="1:29" s="44" customFormat="1" ht="15.75" customHeight="1" hidden="1">
      <c r="A54" s="46"/>
      <c r="B54" s="45" t="s">
        <v>73</v>
      </c>
      <c r="C54" s="50"/>
      <c r="D54" s="48"/>
      <c r="E54" s="66"/>
      <c r="F54" s="49"/>
      <c r="G54" s="48"/>
      <c r="H54" s="50"/>
      <c r="I54" s="59"/>
      <c r="J54" s="40"/>
      <c r="K54" s="42">
        <v>0</v>
      </c>
      <c r="L54" s="42">
        <v>0</v>
      </c>
      <c r="M54" s="42">
        <v>0</v>
      </c>
      <c r="N54" s="42">
        <v>0</v>
      </c>
      <c r="O54" s="42">
        <v>0</v>
      </c>
      <c r="P54" s="42">
        <v>0</v>
      </c>
      <c r="Q54" s="42">
        <v>0</v>
      </c>
      <c r="R54" s="42">
        <v>0</v>
      </c>
      <c r="S54" s="42">
        <v>0</v>
      </c>
      <c r="T54" s="36"/>
      <c r="U54" s="43"/>
      <c r="V54" s="43"/>
      <c r="W54" s="43"/>
      <c r="X54" s="43"/>
      <c r="Y54" s="43"/>
      <c r="Z54" s="43"/>
      <c r="AA54" s="43"/>
      <c r="AB54" s="43"/>
      <c r="AC54" s="43"/>
    </row>
    <row r="55" spans="1:29" s="44" customFormat="1" ht="15.75" customHeight="1" hidden="1">
      <c r="A55" s="46"/>
      <c r="B55" s="45" t="s">
        <v>74</v>
      </c>
      <c r="C55" s="50"/>
      <c r="D55" s="48"/>
      <c r="E55" s="66"/>
      <c r="F55" s="49"/>
      <c r="G55" s="48"/>
      <c r="H55" s="50"/>
      <c r="I55" s="59"/>
      <c r="J55" s="40"/>
      <c r="K55" s="42"/>
      <c r="L55" s="42"/>
      <c r="M55" s="42"/>
      <c r="N55" s="42"/>
      <c r="O55" s="42"/>
      <c r="P55" s="42"/>
      <c r="Q55" s="42"/>
      <c r="R55" s="42"/>
      <c r="S55" s="42"/>
      <c r="T55" s="36"/>
      <c r="U55" s="43"/>
      <c r="V55" s="43"/>
      <c r="W55" s="43"/>
      <c r="X55" s="43"/>
      <c r="Y55" s="43"/>
      <c r="Z55" s="43"/>
      <c r="AA55" s="43"/>
      <c r="AB55" s="43"/>
      <c r="AC55" s="43"/>
    </row>
    <row r="56" spans="1:29" s="44" customFormat="1" ht="15.75">
      <c r="A56" s="46" t="s">
        <v>55</v>
      </c>
      <c r="B56" s="65" t="s">
        <v>56</v>
      </c>
      <c r="C56" s="50"/>
      <c r="D56" s="48"/>
      <c r="E56" s="66"/>
      <c r="F56" s="49"/>
      <c r="G56" s="48"/>
      <c r="H56" s="50"/>
      <c r="I56" s="59"/>
      <c r="J56" s="40"/>
      <c r="K56" s="42">
        <f>K57+K58</f>
        <v>0</v>
      </c>
      <c r="L56" s="42">
        <f>L57+L58</f>
        <v>0</v>
      </c>
      <c r="M56" s="42">
        <f>M57+M58</f>
        <v>0</v>
      </c>
      <c r="N56" s="42">
        <f>N57+N58</f>
        <v>0</v>
      </c>
      <c r="O56" s="42">
        <f>O57+O58</f>
        <v>0</v>
      </c>
      <c r="P56" s="42"/>
      <c r="Q56" s="42">
        <f>Q57+Q58</f>
        <v>0</v>
      </c>
      <c r="R56" s="42"/>
      <c r="S56" s="42"/>
      <c r="T56" s="36"/>
      <c r="U56" s="43"/>
      <c r="V56" s="43"/>
      <c r="W56" s="43"/>
      <c r="X56" s="43"/>
      <c r="Y56" s="43"/>
      <c r="Z56" s="43"/>
      <c r="AA56" s="43"/>
      <c r="AB56" s="43"/>
      <c r="AC56" s="43"/>
    </row>
    <row r="57" spans="1:29" s="44" customFormat="1" ht="15.75" customHeight="1" hidden="1">
      <c r="A57" s="46"/>
      <c r="B57" s="45" t="s">
        <v>73</v>
      </c>
      <c r="C57" s="50"/>
      <c r="D57" s="48"/>
      <c r="E57" s="66"/>
      <c r="F57" s="49"/>
      <c r="G57" s="48"/>
      <c r="H57" s="50"/>
      <c r="I57" s="59"/>
      <c r="J57" s="40"/>
      <c r="K57" s="42">
        <v>0</v>
      </c>
      <c r="L57" s="42">
        <v>0</v>
      </c>
      <c r="M57" s="42">
        <v>0</v>
      </c>
      <c r="N57" s="42">
        <v>0</v>
      </c>
      <c r="O57" s="42">
        <v>0</v>
      </c>
      <c r="P57" s="42"/>
      <c r="Q57" s="42">
        <v>0</v>
      </c>
      <c r="R57" s="42"/>
      <c r="S57" s="42"/>
      <c r="T57" s="36"/>
      <c r="U57" s="43"/>
      <c r="V57" s="43"/>
      <c r="W57" s="43"/>
      <c r="X57" s="43"/>
      <c r="Y57" s="43"/>
      <c r="Z57" s="43"/>
      <c r="AA57" s="43"/>
      <c r="AB57" s="43"/>
      <c r="AC57" s="43"/>
    </row>
    <row r="58" spans="1:29" s="44" customFormat="1" ht="15.75" customHeight="1" hidden="1">
      <c r="A58" s="46"/>
      <c r="B58" s="45" t="s">
        <v>74</v>
      </c>
      <c r="C58" s="50"/>
      <c r="D58" s="48"/>
      <c r="E58" s="66"/>
      <c r="F58" s="49"/>
      <c r="G58" s="48"/>
      <c r="H58" s="50"/>
      <c r="I58" s="59"/>
      <c r="J58" s="40"/>
      <c r="K58" s="42">
        <v>0</v>
      </c>
      <c r="L58" s="42">
        <v>0</v>
      </c>
      <c r="M58" s="42">
        <v>0</v>
      </c>
      <c r="N58" s="42">
        <v>0</v>
      </c>
      <c r="O58" s="42">
        <v>0</v>
      </c>
      <c r="P58" s="42"/>
      <c r="Q58" s="42">
        <v>0</v>
      </c>
      <c r="R58" s="42"/>
      <c r="S58" s="42"/>
      <c r="T58" s="36"/>
      <c r="U58" s="43"/>
      <c r="V58" s="43"/>
      <c r="W58" s="43"/>
      <c r="X58" s="43"/>
      <c r="Y58" s="43"/>
      <c r="Z58" s="43"/>
      <c r="AA58" s="43"/>
      <c r="AB58" s="43"/>
      <c r="AC58" s="43"/>
    </row>
    <row r="59" spans="1:29" s="44" customFormat="1" ht="15.75">
      <c r="A59" s="46" t="s">
        <v>57</v>
      </c>
      <c r="B59" s="45" t="s">
        <v>58</v>
      </c>
      <c r="C59" s="39"/>
      <c r="D59" s="50"/>
      <c r="E59" s="68"/>
      <c r="F59" s="49"/>
      <c r="G59" s="50"/>
      <c r="H59" s="69"/>
      <c r="I59" s="70"/>
      <c r="J59" s="40"/>
      <c r="K59" s="42">
        <f aca="true" t="shared" si="6" ref="K59:S59">K60+K62</f>
        <v>0</v>
      </c>
      <c r="L59" s="42">
        <f t="shared" si="6"/>
        <v>0</v>
      </c>
      <c r="M59" s="42">
        <f t="shared" si="6"/>
        <v>0</v>
      </c>
      <c r="N59" s="42">
        <f t="shared" si="6"/>
        <v>0</v>
      </c>
      <c r="O59" s="42">
        <f t="shared" si="6"/>
        <v>0</v>
      </c>
      <c r="P59" s="42">
        <f t="shared" si="6"/>
        <v>0</v>
      </c>
      <c r="Q59" s="42">
        <f t="shared" si="6"/>
        <v>0</v>
      </c>
      <c r="R59" s="42">
        <f t="shared" si="6"/>
        <v>0</v>
      </c>
      <c r="S59" s="42">
        <f t="shared" si="6"/>
        <v>0</v>
      </c>
      <c r="T59" s="36"/>
      <c r="U59" s="43"/>
      <c r="V59" s="43"/>
      <c r="W59" s="43"/>
      <c r="X59" s="43"/>
      <c r="Y59" s="43"/>
      <c r="Z59" s="43"/>
      <c r="AA59" s="43"/>
      <c r="AB59" s="43"/>
      <c r="AC59" s="43"/>
    </row>
    <row r="60" spans="1:29" s="44" customFormat="1" ht="15.75" customHeight="1">
      <c r="A60" s="46"/>
      <c r="B60" s="45" t="s">
        <v>73</v>
      </c>
      <c r="C60" s="39"/>
      <c r="D60" s="50"/>
      <c r="E60" s="68"/>
      <c r="F60" s="49"/>
      <c r="G60" s="50"/>
      <c r="H60" s="69"/>
      <c r="I60" s="70"/>
      <c r="J60" s="40"/>
      <c r="K60" s="42">
        <f aca="true" t="shared" si="7" ref="K60:T60">SUM(K61)</f>
        <v>0</v>
      </c>
      <c r="L60" s="42">
        <f t="shared" si="7"/>
        <v>0</v>
      </c>
      <c r="M60" s="42">
        <f t="shared" si="7"/>
        <v>0</v>
      </c>
      <c r="N60" s="42">
        <f t="shared" si="7"/>
        <v>0</v>
      </c>
      <c r="O60" s="42">
        <f t="shared" si="7"/>
        <v>0</v>
      </c>
      <c r="P60" s="42">
        <f t="shared" si="7"/>
        <v>0</v>
      </c>
      <c r="Q60" s="42">
        <f t="shared" si="7"/>
        <v>0</v>
      </c>
      <c r="R60" s="42">
        <f t="shared" si="7"/>
        <v>0</v>
      </c>
      <c r="S60" s="42">
        <f t="shared" si="7"/>
        <v>0</v>
      </c>
      <c r="T60" s="42">
        <f t="shared" si="7"/>
        <v>0</v>
      </c>
      <c r="U60" s="43"/>
      <c r="V60" s="43"/>
      <c r="W60" s="43"/>
      <c r="X60" s="43"/>
      <c r="Y60" s="43"/>
      <c r="Z60" s="43"/>
      <c r="AA60" s="43"/>
      <c r="AB60" s="43"/>
      <c r="AC60" s="43"/>
    </row>
    <row r="61" spans="1:29" s="346" customFormat="1" ht="90" customHeight="1" hidden="1">
      <c r="A61" s="432"/>
      <c r="B61" s="433"/>
      <c r="C61" s="339"/>
      <c r="D61" s="337"/>
      <c r="E61" s="434"/>
      <c r="F61" s="344"/>
      <c r="G61" s="337"/>
      <c r="H61" s="337"/>
      <c r="I61" s="337"/>
      <c r="J61" s="339"/>
      <c r="K61" s="337"/>
      <c r="L61" s="337"/>
      <c r="M61" s="337"/>
      <c r="N61" s="337"/>
      <c r="O61" s="337"/>
      <c r="P61" s="337"/>
      <c r="Q61" s="337"/>
      <c r="R61" s="337"/>
      <c r="S61" s="337"/>
      <c r="T61" s="413"/>
      <c r="U61" s="345"/>
      <c r="V61" s="345"/>
      <c r="W61" s="345"/>
      <c r="X61" s="345"/>
      <c r="Y61" s="345"/>
      <c r="Z61" s="345"/>
      <c r="AA61" s="345"/>
      <c r="AB61" s="345"/>
      <c r="AC61" s="345"/>
    </row>
    <row r="62" spans="1:29" s="44" customFormat="1" ht="15" customHeight="1">
      <c r="A62" s="46"/>
      <c r="B62" s="45" t="s">
        <v>74</v>
      </c>
      <c r="C62" s="39"/>
      <c r="D62" s="50"/>
      <c r="E62" s="68"/>
      <c r="F62" s="49"/>
      <c r="G62" s="50"/>
      <c r="H62" s="69"/>
      <c r="I62" s="70"/>
      <c r="J62" s="40"/>
      <c r="K62" s="42">
        <v>0</v>
      </c>
      <c r="L62" s="42">
        <v>0</v>
      </c>
      <c r="M62" s="42">
        <v>0</v>
      </c>
      <c r="N62" s="42">
        <v>0</v>
      </c>
      <c r="O62" s="42">
        <v>0</v>
      </c>
      <c r="P62" s="42">
        <v>0</v>
      </c>
      <c r="Q62" s="42">
        <v>0</v>
      </c>
      <c r="R62" s="42">
        <v>0</v>
      </c>
      <c r="S62" s="42">
        <v>0</v>
      </c>
      <c r="T62" s="36"/>
      <c r="U62" s="43"/>
      <c r="V62" s="43"/>
      <c r="W62" s="43"/>
      <c r="X62" s="43"/>
      <c r="Y62" s="43"/>
      <c r="Z62" s="43"/>
      <c r="AA62" s="43"/>
      <c r="AB62" s="43"/>
      <c r="AC62" s="43"/>
    </row>
    <row r="63" spans="1:29" s="44" customFormat="1" ht="15.75">
      <c r="A63" s="46" t="s">
        <v>59</v>
      </c>
      <c r="B63" s="45" t="s">
        <v>60</v>
      </c>
      <c r="C63" s="50"/>
      <c r="D63" s="48"/>
      <c r="E63" s="66"/>
      <c r="F63" s="49"/>
      <c r="G63" s="48"/>
      <c r="H63" s="50"/>
      <c r="I63" s="59"/>
      <c r="J63" s="40"/>
      <c r="K63" s="42">
        <f>K64+K69</f>
        <v>390490</v>
      </c>
      <c r="L63" s="42">
        <f>L64+L69</f>
        <v>252000</v>
      </c>
      <c r="M63" s="42">
        <f>M64+M69</f>
        <v>252000</v>
      </c>
      <c r="N63" s="42">
        <f>N64+N69</f>
        <v>100320.984</v>
      </c>
      <c r="O63" s="42">
        <f>O64+O69</f>
        <v>0</v>
      </c>
      <c r="P63" s="42">
        <f>P64+P67</f>
        <v>0</v>
      </c>
      <c r="Q63" s="42">
        <f>Q64+Q69</f>
        <v>108679.016</v>
      </c>
      <c r="R63" s="42">
        <f>R64+R67</f>
        <v>0</v>
      </c>
      <c r="S63" s="42">
        <f>S64+S67</f>
        <v>0</v>
      </c>
      <c r="T63" s="36"/>
      <c r="U63" s="43"/>
      <c r="V63" s="43"/>
      <c r="W63" s="43"/>
      <c r="X63" s="43"/>
      <c r="Y63" s="43"/>
      <c r="Z63" s="43"/>
      <c r="AA63" s="43"/>
      <c r="AB63" s="43"/>
      <c r="AC63" s="43"/>
    </row>
    <row r="64" spans="1:29" s="44" customFormat="1" ht="15.75">
      <c r="A64" s="46"/>
      <c r="B64" s="45" t="s">
        <v>91</v>
      </c>
      <c r="C64" s="50"/>
      <c r="D64" s="48"/>
      <c r="E64" s="66"/>
      <c r="F64" s="49"/>
      <c r="G64" s="48"/>
      <c r="H64" s="50"/>
      <c r="I64" s="59"/>
      <c r="J64" s="36"/>
      <c r="K64" s="42">
        <f aca="true" t="shared" si="8" ref="K64:S64">SUM(K65:K66)</f>
        <v>251054</v>
      </c>
      <c r="L64" s="42">
        <f t="shared" si="8"/>
        <v>207000</v>
      </c>
      <c r="M64" s="42">
        <f t="shared" si="8"/>
        <v>207000</v>
      </c>
      <c r="N64" s="42">
        <f t="shared" si="8"/>
        <v>100320.984</v>
      </c>
      <c r="O64" s="42">
        <f t="shared" si="8"/>
        <v>0</v>
      </c>
      <c r="P64" s="42">
        <f t="shared" si="8"/>
        <v>0</v>
      </c>
      <c r="Q64" s="42">
        <f t="shared" si="8"/>
        <v>71679.016</v>
      </c>
      <c r="R64" s="42">
        <f t="shared" si="8"/>
        <v>0</v>
      </c>
      <c r="S64" s="42">
        <f t="shared" si="8"/>
        <v>0</v>
      </c>
      <c r="T64" s="42"/>
      <c r="U64" s="43"/>
      <c r="V64" s="43"/>
      <c r="W64" s="43"/>
      <c r="X64" s="43"/>
      <c r="Y64" s="43"/>
      <c r="Z64" s="43"/>
      <c r="AA64" s="43"/>
      <c r="AB64" s="43"/>
      <c r="AC64" s="43"/>
    </row>
    <row r="65" spans="1:29" s="219" customFormat="1" ht="167.25" customHeight="1">
      <c r="A65" s="213">
        <v>3</v>
      </c>
      <c r="B65" s="249" t="s">
        <v>143</v>
      </c>
      <c r="C65" s="231" t="s">
        <v>125</v>
      </c>
      <c r="D65" s="234" t="s">
        <v>250</v>
      </c>
      <c r="E65" s="231" t="s">
        <v>104</v>
      </c>
      <c r="F65" s="250">
        <v>7563359</v>
      </c>
      <c r="G65" s="251">
        <v>292</v>
      </c>
      <c r="H65" s="234"/>
      <c r="I65" s="234" t="s">
        <v>133</v>
      </c>
      <c r="J65" s="252" t="s">
        <v>336</v>
      </c>
      <c r="K65" s="253">
        <v>144366</v>
      </c>
      <c r="L65" s="251">
        <v>111000</v>
      </c>
      <c r="M65" s="217">
        <v>111000</v>
      </c>
      <c r="N65" s="217">
        <v>67320.984</v>
      </c>
      <c r="O65" s="234"/>
      <c r="P65" s="234"/>
      <c r="Q65" s="234">
        <f>24000+83000-N65</f>
        <v>39679.016</v>
      </c>
      <c r="R65" s="234"/>
      <c r="S65" s="234"/>
      <c r="T65" s="231" t="s">
        <v>259</v>
      </c>
      <c r="U65" s="236"/>
      <c r="V65" s="236"/>
      <c r="W65" s="236"/>
      <c r="X65" s="236"/>
      <c r="Y65" s="236"/>
      <c r="Z65" s="236"/>
      <c r="AA65" s="236"/>
      <c r="AB65" s="236"/>
      <c r="AC65" s="236"/>
    </row>
    <row r="66" spans="1:29" s="219" customFormat="1" ht="194.25" customHeight="1">
      <c r="A66" s="213">
        <v>4</v>
      </c>
      <c r="B66" s="249" t="s">
        <v>144</v>
      </c>
      <c r="C66" s="231" t="s">
        <v>251</v>
      </c>
      <c r="D66" s="234" t="s">
        <v>250</v>
      </c>
      <c r="E66" s="248" t="s">
        <v>104</v>
      </c>
      <c r="F66" s="250">
        <v>7497878</v>
      </c>
      <c r="G66" s="251">
        <v>292</v>
      </c>
      <c r="H66" s="234"/>
      <c r="I66" s="234" t="s">
        <v>124</v>
      </c>
      <c r="J66" s="252" t="s">
        <v>253</v>
      </c>
      <c r="K66" s="253">
        <v>106688</v>
      </c>
      <c r="L66" s="251">
        <v>96000</v>
      </c>
      <c r="M66" s="217">
        <v>96000</v>
      </c>
      <c r="N66" s="217">
        <v>33000</v>
      </c>
      <c r="O66" s="234"/>
      <c r="P66" s="234"/>
      <c r="Q66" s="234">
        <v>32000</v>
      </c>
      <c r="R66" s="234"/>
      <c r="S66" s="234"/>
      <c r="T66" s="254"/>
      <c r="U66" s="236"/>
      <c r="V66" s="236"/>
      <c r="W66" s="236"/>
      <c r="X66" s="236"/>
      <c r="Y66" s="236"/>
      <c r="Z66" s="236"/>
      <c r="AA66" s="236"/>
      <c r="AB66" s="236"/>
      <c r="AC66" s="236"/>
    </row>
    <row r="67" spans="1:29" s="33" customFormat="1" ht="15.75" customHeight="1" hidden="1">
      <c r="A67" s="46"/>
      <c r="B67" s="45" t="s">
        <v>74</v>
      </c>
      <c r="C67" s="50"/>
      <c r="D67" s="47"/>
      <c r="E67" s="40"/>
      <c r="F67" s="38"/>
      <c r="G67" s="47"/>
      <c r="H67" s="50"/>
      <c r="I67" s="36"/>
      <c r="J67" s="42"/>
      <c r="K67" s="42">
        <v>0</v>
      </c>
      <c r="L67" s="42">
        <v>0</v>
      </c>
      <c r="M67" s="42">
        <v>0</v>
      </c>
      <c r="N67" s="42">
        <v>0</v>
      </c>
      <c r="O67" s="42">
        <v>0</v>
      </c>
      <c r="P67" s="42">
        <v>0</v>
      </c>
      <c r="Q67" s="42">
        <v>0</v>
      </c>
      <c r="R67" s="42">
        <v>0</v>
      </c>
      <c r="S67" s="42">
        <v>0</v>
      </c>
      <c r="T67" s="42">
        <v>0</v>
      </c>
      <c r="U67" s="32"/>
      <c r="V67" s="32"/>
      <c r="W67" s="32"/>
      <c r="X67" s="32"/>
      <c r="Y67" s="32"/>
      <c r="Z67" s="32"/>
      <c r="AA67" s="32"/>
      <c r="AB67" s="32"/>
      <c r="AC67" s="32"/>
    </row>
    <row r="68" spans="1:29" s="33" customFormat="1" ht="15.75" customHeight="1" hidden="1">
      <c r="A68" s="46"/>
      <c r="B68" s="45"/>
      <c r="C68" s="50"/>
      <c r="D68" s="47"/>
      <c r="E68" s="40"/>
      <c r="F68" s="38"/>
      <c r="G68" s="47"/>
      <c r="H68" s="50"/>
      <c r="I68" s="36"/>
      <c r="J68" s="42"/>
      <c r="K68" s="42"/>
      <c r="L68" s="42"/>
      <c r="M68" s="42"/>
      <c r="N68" s="42"/>
      <c r="O68" s="42"/>
      <c r="P68" s="42"/>
      <c r="Q68" s="42"/>
      <c r="R68" s="42"/>
      <c r="S68" s="42"/>
      <c r="T68" s="42"/>
      <c r="U68" s="32"/>
      <c r="V68" s="32"/>
      <c r="W68" s="32"/>
      <c r="X68" s="32"/>
      <c r="Y68" s="32"/>
      <c r="Z68" s="32"/>
      <c r="AA68" s="32"/>
      <c r="AB68" s="32"/>
      <c r="AC68" s="32"/>
    </row>
    <row r="69" spans="1:29" s="33" customFormat="1" ht="15.75">
      <c r="A69" s="46"/>
      <c r="B69" s="45" t="s">
        <v>74</v>
      </c>
      <c r="C69" s="50"/>
      <c r="D69" s="47"/>
      <c r="E69" s="40"/>
      <c r="F69" s="38"/>
      <c r="G69" s="47"/>
      <c r="H69" s="50"/>
      <c r="I69" s="36"/>
      <c r="J69" s="42"/>
      <c r="K69" s="42">
        <f>K70</f>
        <v>139436</v>
      </c>
      <c r="L69" s="42">
        <f>L70</f>
        <v>45000</v>
      </c>
      <c r="M69" s="42">
        <f>M70</f>
        <v>45000</v>
      </c>
      <c r="N69" s="42">
        <f>N70</f>
        <v>0</v>
      </c>
      <c r="O69" s="42">
        <f>O70</f>
        <v>0</v>
      </c>
      <c r="P69" s="42"/>
      <c r="Q69" s="42">
        <f>Q70</f>
        <v>37000</v>
      </c>
      <c r="R69" s="42"/>
      <c r="S69" s="42"/>
      <c r="T69" s="42"/>
      <c r="U69" s="32"/>
      <c r="V69" s="32"/>
      <c r="W69" s="32"/>
      <c r="X69" s="32"/>
      <c r="Y69" s="32"/>
      <c r="Z69" s="32"/>
      <c r="AA69" s="32"/>
      <c r="AB69" s="32"/>
      <c r="AC69" s="32"/>
    </row>
    <row r="70" spans="1:29" s="271" customFormat="1" ht="110.25">
      <c r="A70" s="311">
        <v>5</v>
      </c>
      <c r="B70" s="249" t="s">
        <v>289</v>
      </c>
      <c r="C70" s="249" t="s">
        <v>123</v>
      </c>
      <c r="D70" s="249" t="s">
        <v>250</v>
      </c>
      <c r="E70" s="249" t="s">
        <v>104</v>
      </c>
      <c r="F70" s="250">
        <v>7675663</v>
      </c>
      <c r="G70" s="249">
        <v>292</v>
      </c>
      <c r="H70" s="249"/>
      <c r="I70" s="249" t="s">
        <v>133</v>
      </c>
      <c r="J70" s="249" t="s">
        <v>254</v>
      </c>
      <c r="K70" s="272">
        <v>139436</v>
      </c>
      <c r="L70" s="272">
        <v>45000</v>
      </c>
      <c r="M70" s="272">
        <v>45000</v>
      </c>
      <c r="N70" s="249"/>
      <c r="O70" s="272"/>
      <c r="P70" s="249"/>
      <c r="Q70" s="272">
        <v>37000</v>
      </c>
      <c r="R70" s="249"/>
      <c r="S70" s="249"/>
      <c r="T70" s="249"/>
      <c r="U70" s="270"/>
      <c r="V70" s="270"/>
      <c r="W70" s="270"/>
      <c r="X70" s="270"/>
      <c r="Y70" s="270"/>
      <c r="Z70" s="270"/>
      <c r="AA70" s="270"/>
      <c r="AB70" s="270"/>
      <c r="AC70" s="270"/>
    </row>
    <row r="71" spans="1:29" s="44" customFormat="1" ht="31.5">
      <c r="A71" s="72" t="s">
        <v>63</v>
      </c>
      <c r="B71" s="45" t="s">
        <v>64</v>
      </c>
      <c r="C71" s="50"/>
      <c r="D71" s="45"/>
      <c r="E71" s="68"/>
      <c r="F71" s="45"/>
      <c r="G71" s="50"/>
      <c r="H71" s="45"/>
      <c r="I71" s="42">
        <f aca="true" t="shared" si="9" ref="I71:O71">I72+I73</f>
        <v>0</v>
      </c>
      <c r="J71" s="42">
        <f t="shared" si="9"/>
        <v>0</v>
      </c>
      <c r="K71" s="42">
        <f t="shared" si="9"/>
        <v>0</v>
      </c>
      <c r="L71" s="42">
        <f t="shared" si="9"/>
        <v>0</v>
      </c>
      <c r="M71" s="42">
        <f t="shared" si="9"/>
        <v>0</v>
      </c>
      <c r="N71" s="42">
        <f t="shared" si="9"/>
        <v>0</v>
      </c>
      <c r="O71" s="42">
        <f t="shared" si="9"/>
        <v>0</v>
      </c>
      <c r="P71" s="42"/>
      <c r="Q71" s="42">
        <f>Q72+Q73</f>
        <v>0</v>
      </c>
      <c r="R71" s="42"/>
      <c r="S71" s="42"/>
      <c r="T71" s="39"/>
      <c r="U71" s="43"/>
      <c r="V71" s="43"/>
      <c r="W71" s="43"/>
      <c r="X71" s="43"/>
      <c r="Y71" s="43"/>
      <c r="Z71" s="43"/>
      <c r="AA71" s="43"/>
      <c r="AB71" s="43"/>
      <c r="AC71" s="43"/>
    </row>
    <row r="72" spans="1:29" s="44" customFormat="1" ht="15.75" customHeight="1" hidden="1">
      <c r="A72" s="72"/>
      <c r="B72" s="45" t="s">
        <v>90</v>
      </c>
      <c r="C72" s="50"/>
      <c r="D72" s="45"/>
      <c r="E72" s="68"/>
      <c r="F72" s="45"/>
      <c r="G72" s="50"/>
      <c r="H72" s="45"/>
      <c r="I72" s="70"/>
      <c r="J72" s="36"/>
      <c r="K72" s="73">
        <v>0</v>
      </c>
      <c r="L72" s="73">
        <v>0</v>
      </c>
      <c r="M72" s="73">
        <v>0</v>
      </c>
      <c r="N72" s="73">
        <v>0</v>
      </c>
      <c r="O72" s="73">
        <v>0</v>
      </c>
      <c r="P72" s="73">
        <v>0</v>
      </c>
      <c r="Q72" s="73">
        <v>0</v>
      </c>
      <c r="R72" s="73">
        <v>0</v>
      </c>
      <c r="S72" s="73">
        <v>0</v>
      </c>
      <c r="T72" s="73">
        <v>0</v>
      </c>
      <c r="U72" s="43"/>
      <c r="V72" s="43"/>
      <c r="W72" s="43"/>
      <c r="X72" s="43"/>
      <c r="Y72" s="43"/>
      <c r="Z72" s="43"/>
      <c r="AA72" s="43"/>
      <c r="AB72" s="43"/>
      <c r="AC72" s="43"/>
    </row>
    <row r="73" spans="1:29" s="44" customFormat="1" ht="15.75" customHeight="1" hidden="1">
      <c r="A73" s="72"/>
      <c r="B73" s="45" t="s">
        <v>77</v>
      </c>
      <c r="C73" s="47"/>
      <c r="D73" s="42"/>
      <c r="E73" s="42"/>
      <c r="F73" s="42"/>
      <c r="G73" s="42"/>
      <c r="H73" s="42"/>
      <c r="I73" s="42"/>
      <c r="J73" s="42"/>
      <c r="K73" s="42">
        <v>0</v>
      </c>
      <c r="L73" s="42">
        <v>0</v>
      </c>
      <c r="M73" s="42">
        <v>0</v>
      </c>
      <c r="N73" s="42">
        <v>0</v>
      </c>
      <c r="O73" s="42">
        <v>0</v>
      </c>
      <c r="P73" s="42">
        <v>0</v>
      </c>
      <c r="Q73" s="42">
        <v>0</v>
      </c>
      <c r="R73" s="42">
        <v>0</v>
      </c>
      <c r="S73" s="42">
        <v>0</v>
      </c>
      <c r="T73" s="42">
        <v>0</v>
      </c>
      <c r="U73" s="43"/>
      <c r="V73" s="43"/>
      <c r="W73" s="43"/>
      <c r="X73" s="43"/>
      <c r="Y73" s="43"/>
      <c r="Z73" s="43"/>
      <c r="AA73" s="43"/>
      <c r="AB73" s="43"/>
      <c r="AC73" s="43"/>
    </row>
    <row r="74" spans="1:29" s="33" customFormat="1" ht="15.75">
      <c r="A74" s="46" t="s">
        <v>65</v>
      </c>
      <c r="B74" s="45" t="s">
        <v>66</v>
      </c>
      <c r="C74" s="50"/>
      <c r="D74" s="50"/>
      <c r="E74" s="50"/>
      <c r="F74" s="50"/>
      <c r="G74" s="50"/>
      <c r="H74" s="50"/>
      <c r="I74" s="50"/>
      <c r="J74" s="47"/>
      <c r="K74" s="42">
        <v>0</v>
      </c>
      <c r="L74" s="42">
        <v>0</v>
      </c>
      <c r="M74" s="42">
        <v>0</v>
      </c>
      <c r="N74" s="42">
        <v>0</v>
      </c>
      <c r="O74" s="42">
        <v>0</v>
      </c>
      <c r="P74" s="42"/>
      <c r="Q74" s="42">
        <v>0</v>
      </c>
      <c r="R74" s="42"/>
      <c r="S74" s="42"/>
      <c r="T74" s="47"/>
      <c r="U74" s="32"/>
      <c r="V74" s="32"/>
      <c r="W74" s="32"/>
      <c r="X74" s="32"/>
      <c r="Y74" s="32"/>
      <c r="Z74" s="32"/>
      <c r="AA74" s="32"/>
      <c r="AB74" s="32"/>
      <c r="AC74" s="32"/>
    </row>
    <row r="75" spans="1:29" s="33" customFormat="1" ht="15.75" customHeight="1" hidden="1">
      <c r="A75" s="46"/>
      <c r="B75" s="45" t="s">
        <v>90</v>
      </c>
      <c r="C75" s="50"/>
      <c r="D75" s="50"/>
      <c r="E75" s="50"/>
      <c r="F75" s="50"/>
      <c r="G75" s="50"/>
      <c r="H75" s="50"/>
      <c r="I75" s="50"/>
      <c r="J75" s="47"/>
      <c r="K75" s="42"/>
      <c r="L75" s="42"/>
      <c r="M75" s="42"/>
      <c r="N75" s="42"/>
      <c r="O75" s="42"/>
      <c r="P75" s="42"/>
      <c r="Q75" s="42"/>
      <c r="R75" s="42"/>
      <c r="S75" s="42"/>
      <c r="T75" s="47"/>
      <c r="U75" s="32"/>
      <c r="V75" s="32"/>
      <c r="W75" s="32"/>
      <c r="X75" s="32"/>
      <c r="Y75" s="32"/>
      <c r="Z75" s="32"/>
      <c r="AA75" s="32"/>
      <c r="AB75" s="32"/>
      <c r="AC75" s="32"/>
    </row>
    <row r="76" spans="1:29" s="33" customFormat="1" ht="15.75" customHeight="1" hidden="1">
      <c r="A76" s="46"/>
      <c r="B76" s="45" t="s">
        <v>77</v>
      </c>
      <c r="C76" s="50"/>
      <c r="D76" s="50"/>
      <c r="E76" s="50"/>
      <c r="F76" s="50"/>
      <c r="G76" s="50"/>
      <c r="H76" s="50"/>
      <c r="I76" s="50"/>
      <c r="J76" s="47"/>
      <c r="K76" s="42"/>
      <c r="L76" s="42"/>
      <c r="M76" s="42"/>
      <c r="N76" s="42"/>
      <c r="O76" s="42"/>
      <c r="P76" s="42"/>
      <c r="Q76" s="42"/>
      <c r="R76" s="42"/>
      <c r="S76" s="42"/>
      <c r="T76" s="47"/>
      <c r="U76" s="32"/>
      <c r="V76" s="32"/>
      <c r="W76" s="32"/>
      <c r="X76" s="32"/>
      <c r="Y76" s="32"/>
      <c r="Z76" s="32"/>
      <c r="AA76" s="32"/>
      <c r="AB76" s="32"/>
      <c r="AC76" s="32"/>
    </row>
    <row r="77" spans="1:29" s="33" customFormat="1" ht="21" customHeight="1">
      <c r="A77" s="46" t="s">
        <v>67</v>
      </c>
      <c r="B77" s="45" t="s">
        <v>209</v>
      </c>
      <c r="C77" s="50"/>
      <c r="D77" s="50"/>
      <c r="E77" s="50"/>
      <c r="F77" s="50"/>
      <c r="G77" s="50"/>
      <c r="H77" s="50"/>
      <c r="I77" s="50"/>
      <c r="J77" s="47"/>
      <c r="K77" s="42">
        <f>K81</f>
        <v>4453.631</v>
      </c>
      <c r="L77" s="42">
        <f>L81</f>
        <v>3000</v>
      </c>
      <c r="M77" s="42">
        <f>M81</f>
        <v>3000</v>
      </c>
      <c r="N77" s="42">
        <f>N81</f>
        <v>1160</v>
      </c>
      <c r="O77" s="42">
        <f>O81</f>
        <v>0</v>
      </c>
      <c r="P77" s="42"/>
      <c r="Q77" s="42">
        <f>Q81</f>
        <v>1840</v>
      </c>
      <c r="R77" s="42"/>
      <c r="S77" s="42"/>
      <c r="T77" s="47"/>
      <c r="U77" s="32"/>
      <c r="V77" s="32"/>
      <c r="W77" s="32"/>
      <c r="X77" s="32"/>
      <c r="Y77" s="32"/>
      <c r="Z77" s="32"/>
      <c r="AA77" s="32"/>
      <c r="AB77" s="32"/>
      <c r="AC77" s="32"/>
    </row>
    <row r="78" spans="1:29" s="33" customFormat="1" ht="15.75" customHeight="1" hidden="1">
      <c r="A78" s="46"/>
      <c r="B78" s="45" t="s">
        <v>90</v>
      </c>
      <c r="C78" s="50"/>
      <c r="D78" s="50"/>
      <c r="E78" s="50"/>
      <c r="F78" s="50"/>
      <c r="G78" s="50"/>
      <c r="H78" s="50"/>
      <c r="I78" s="50"/>
      <c r="J78" s="47"/>
      <c r="K78" s="42"/>
      <c r="L78" s="42"/>
      <c r="M78" s="42"/>
      <c r="N78" s="75"/>
      <c r="O78" s="42"/>
      <c r="P78" s="42"/>
      <c r="Q78" s="42"/>
      <c r="R78" s="42"/>
      <c r="S78" s="42"/>
      <c r="T78" s="47"/>
      <c r="U78" s="32"/>
      <c r="V78" s="32"/>
      <c r="W78" s="32"/>
      <c r="X78" s="32"/>
      <c r="Y78" s="32"/>
      <c r="Z78" s="32"/>
      <c r="AA78" s="32"/>
      <c r="AB78" s="32"/>
      <c r="AC78" s="32"/>
    </row>
    <row r="79" spans="1:29" s="33" customFormat="1" ht="15.75" customHeight="1" hidden="1">
      <c r="A79" s="46"/>
      <c r="B79" s="45" t="s">
        <v>77</v>
      </c>
      <c r="C79" s="50"/>
      <c r="D79" s="50"/>
      <c r="E79" s="50"/>
      <c r="F79" s="50"/>
      <c r="G79" s="50"/>
      <c r="H79" s="50"/>
      <c r="I79" s="50"/>
      <c r="J79" s="47"/>
      <c r="K79" s="42"/>
      <c r="L79" s="42"/>
      <c r="M79" s="42"/>
      <c r="N79" s="75"/>
      <c r="O79" s="42"/>
      <c r="P79" s="42"/>
      <c r="Q79" s="42"/>
      <c r="R79" s="42"/>
      <c r="S79" s="42"/>
      <c r="T79" s="47"/>
      <c r="U79" s="32"/>
      <c r="V79" s="32"/>
      <c r="W79" s="32"/>
      <c r="X79" s="32"/>
      <c r="Y79" s="32"/>
      <c r="Z79" s="32"/>
      <c r="AA79" s="32"/>
      <c r="AB79" s="32"/>
      <c r="AC79" s="32"/>
    </row>
    <row r="80" spans="1:29" s="33" customFormat="1" ht="15.75">
      <c r="A80" s="46"/>
      <c r="B80" s="45" t="s">
        <v>73</v>
      </c>
      <c r="C80" s="50"/>
      <c r="D80" s="50"/>
      <c r="E80" s="50"/>
      <c r="F80" s="50"/>
      <c r="G80" s="50"/>
      <c r="H80" s="50"/>
      <c r="I80" s="50"/>
      <c r="J80" s="47"/>
      <c r="K80" s="42">
        <f>K81</f>
        <v>4453.631</v>
      </c>
      <c r="L80" s="42">
        <f>L81</f>
        <v>3000</v>
      </c>
      <c r="M80" s="42">
        <f>M81</f>
        <v>3000</v>
      </c>
      <c r="N80" s="42">
        <f>N81</f>
        <v>1160</v>
      </c>
      <c r="O80" s="42">
        <f>O81</f>
        <v>0</v>
      </c>
      <c r="P80" s="42"/>
      <c r="Q80" s="42">
        <f>Q81</f>
        <v>1840</v>
      </c>
      <c r="R80" s="42"/>
      <c r="S80" s="42"/>
      <c r="T80" s="273"/>
      <c r="U80" s="32"/>
      <c r="V80" s="32"/>
      <c r="W80" s="32"/>
      <c r="X80" s="32"/>
      <c r="Y80" s="32"/>
      <c r="Z80" s="32"/>
      <c r="AA80" s="32"/>
      <c r="AB80" s="32"/>
      <c r="AC80" s="32"/>
    </row>
    <row r="81" spans="1:29" s="33" customFormat="1" ht="131.25" customHeight="1">
      <c r="A81" s="249">
        <v>6</v>
      </c>
      <c r="B81" s="249" t="s">
        <v>169</v>
      </c>
      <c r="C81" s="249" t="s">
        <v>97</v>
      </c>
      <c r="D81" s="249" t="s">
        <v>93</v>
      </c>
      <c r="E81" s="249" t="s">
        <v>104</v>
      </c>
      <c r="F81" s="250">
        <v>7639894</v>
      </c>
      <c r="G81" s="283" t="s">
        <v>252</v>
      </c>
      <c r="H81" s="249"/>
      <c r="I81" s="249" t="s">
        <v>124</v>
      </c>
      <c r="J81" s="249" t="s">
        <v>171</v>
      </c>
      <c r="K81" s="272">
        <v>4453.631</v>
      </c>
      <c r="L81" s="272">
        <v>3000</v>
      </c>
      <c r="M81" s="272">
        <v>3000</v>
      </c>
      <c r="N81" s="272">
        <v>1160</v>
      </c>
      <c r="O81" s="272"/>
      <c r="P81" s="249"/>
      <c r="Q81" s="272">
        <v>1840</v>
      </c>
      <c r="R81" s="249"/>
      <c r="S81" s="249"/>
      <c r="T81" s="47"/>
      <c r="U81" s="32"/>
      <c r="V81" s="32"/>
      <c r="W81" s="32"/>
      <c r="X81" s="32"/>
      <c r="Y81" s="32"/>
      <c r="Z81" s="32"/>
      <c r="AA81" s="32"/>
      <c r="AB81" s="32"/>
      <c r="AC81" s="32"/>
    </row>
    <row r="82" spans="1:29" s="44" customFormat="1" ht="15.75">
      <c r="A82" s="46" t="s">
        <v>69</v>
      </c>
      <c r="B82" s="45" t="s">
        <v>70</v>
      </c>
      <c r="C82" s="39"/>
      <c r="D82" s="36"/>
      <c r="E82" s="40"/>
      <c r="F82" s="38"/>
      <c r="G82" s="36"/>
      <c r="H82" s="39"/>
      <c r="I82" s="70"/>
      <c r="J82" s="40"/>
      <c r="K82" s="42">
        <f>K83+K84</f>
        <v>0</v>
      </c>
      <c r="L82" s="42">
        <f>L83+L84</f>
        <v>0</v>
      </c>
      <c r="M82" s="42">
        <f>M83+M84</f>
        <v>0</v>
      </c>
      <c r="N82" s="42">
        <f>N83+N84</f>
        <v>0</v>
      </c>
      <c r="O82" s="42">
        <f>O83+O84</f>
        <v>0</v>
      </c>
      <c r="P82" s="42"/>
      <c r="Q82" s="42">
        <f>Q83+Q84</f>
        <v>0</v>
      </c>
      <c r="R82" s="42"/>
      <c r="S82" s="42"/>
      <c r="T82" s="36"/>
      <c r="U82" s="43"/>
      <c r="V82" s="43"/>
      <c r="W82" s="43"/>
      <c r="X82" s="43"/>
      <c r="Y82" s="43"/>
      <c r="Z82" s="43"/>
      <c r="AA82" s="43"/>
      <c r="AB82" s="43"/>
      <c r="AC82" s="43"/>
    </row>
    <row r="83" spans="1:29" s="44" customFormat="1" ht="15.75" customHeight="1" hidden="1">
      <c r="A83" s="34"/>
      <c r="B83" s="45" t="s">
        <v>80</v>
      </c>
      <c r="C83" s="39"/>
      <c r="D83" s="36"/>
      <c r="E83" s="40"/>
      <c r="F83" s="38"/>
      <c r="G83" s="36"/>
      <c r="H83" s="39"/>
      <c r="I83" s="70"/>
      <c r="J83" s="40"/>
      <c r="K83" s="42">
        <v>0</v>
      </c>
      <c r="L83" s="42">
        <v>0</v>
      </c>
      <c r="M83" s="42">
        <v>0</v>
      </c>
      <c r="N83" s="42">
        <v>0</v>
      </c>
      <c r="O83" s="42">
        <v>0</v>
      </c>
      <c r="P83" s="42">
        <v>0</v>
      </c>
      <c r="Q83" s="42">
        <v>0</v>
      </c>
      <c r="R83" s="42">
        <v>0</v>
      </c>
      <c r="S83" s="42">
        <v>0</v>
      </c>
      <c r="T83" s="36"/>
      <c r="U83" s="43"/>
      <c r="V83" s="43"/>
      <c r="W83" s="43"/>
      <c r="X83" s="43"/>
      <c r="Y83" s="43"/>
      <c r="Z83" s="43"/>
      <c r="AA83" s="43"/>
      <c r="AB83" s="43"/>
      <c r="AC83" s="43"/>
    </row>
    <row r="84" spans="1:29" s="79" customFormat="1" ht="15.75" customHeight="1" hidden="1">
      <c r="A84" s="76"/>
      <c r="B84" s="45" t="s">
        <v>77</v>
      </c>
      <c r="C84" s="50"/>
      <c r="D84" s="45"/>
      <c r="E84" s="68"/>
      <c r="F84" s="45"/>
      <c r="G84" s="50"/>
      <c r="H84" s="45"/>
      <c r="I84" s="77"/>
      <c r="J84" s="57"/>
      <c r="K84" s="42">
        <f>K85</f>
        <v>0</v>
      </c>
      <c r="L84" s="42">
        <f>L85</f>
        <v>0</v>
      </c>
      <c r="M84" s="42">
        <f>M85</f>
        <v>0</v>
      </c>
      <c r="N84" s="42">
        <f>N85</f>
        <v>0</v>
      </c>
      <c r="O84" s="42">
        <f>O85</f>
        <v>0</v>
      </c>
      <c r="P84" s="42"/>
      <c r="Q84" s="42">
        <f>Q85</f>
        <v>0</v>
      </c>
      <c r="R84" s="42"/>
      <c r="S84" s="42"/>
      <c r="T84" s="36"/>
      <c r="U84" s="78"/>
      <c r="V84" s="78"/>
      <c r="W84" s="78"/>
      <c r="X84" s="78"/>
      <c r="Y84" s="78"/>
      <c r="Z84" s="78"/>
      <c r="AA84" s="78"/>
      <c r="AB84" s="78"/>
      <c r="AC84" s="78"/>
    </row>
    <row r="85" spans="1:29" s="115" customFormat="1" ht="15.75" customHeight="1" hidden="1">
      <c r="A85" s="113"/>
      <c r="B85" s="155"/>
      <c r="C85" s="39"/>
      <c r="D85" s="36"/>
      <c r="E85" s="40"/>
      <c r="F85" s="38"/>
      <c r="G85" s="36"/>
      <c r="H85" s="36"/>
      <c r="I85" s="70"/>
      <c r="J85" s="40"/>
      <c r="K85" s="41"/>
      <c r="L85" s="41"/>
      <c r="M85" s="36"/>
      <c r="N85" s="41"/>
      <c r="O85" s="41"/>
      <c r="P85" s="41"/>
      <c r="Q85" s="41"/>
      <c r="R85" s="41"/>
      <c r="S85" s="123"/>
      <c r="T85" s="80"/>
      <c r="U85" s="124"/>
      <c r="V85" s="36"/>
      <c r="W85" s="114"/>
      <c r="X85" s="114"/>
      <c r="Y85" s="114"/>
      <c r="Z85" s="114"/>
      <c r="AA85" s="114"/>
      <c r="AB85" s="114"/>
      <c r="AC85" s="114"/>
    </row>
    <row r="86" spans="1:29" s="79" customFormat="1" ht="15.75" customHeight="1">
      <c r="A86" s="81" t="s">
        <v>81</v>
      </c>
      <c r="B86" s="82" t="s">
        <v>21</v>
      </c>
      <c r="C86" s="83"/>
      <c r="D86" s="82"/>
      <c r="E86" s="82"/>
      <c r="F86" s="82"/>
      <c r="G86" s="82"/>
      <c r="H86" s="82"/>
      <c r="I86" s="82"/>
      <c r="J86" s="82"/>
      <c r="K86" s="84"/>
      <c r="L86" s="84"/>
      <c r="M86" s="84"/>
      <c r="N86" s="84"/>
      <c r="O86" s="284">
        <v>0</v>
      </c>
      <c r="P86" s="84"/>
      <c r="Q86" s="90">
        <v>0</v>
      </c>
      <c r="R86" s="84"/>
      <c r="S86" s="84"/>
      <c r="T86" s="85"/>
      <c r="U86" s="78"/>
      <c r="V86" s="78"/>
      <c r="W86" s="78"/>
      <c r="X86" s="78"/>
      <c r="Y86" s="78"/>
      <c r="Z86" s="78"/>
      <c r="AA86" s="78"/>
      <c r="AB86" s="78"/>
      <c r="AC86" s="78"/>
    </row>
    <row r="87" spans="1:29" s="79" customFormat="1" ht="15.75" customHeight="1">
      <c r="A87" s="86" t="s">
        <v>82</v>
      </c>
      <c r="B87" s="87" t="s">
        <v>46</v>
      </c>
      <c r="C87" s="88"/>
      <c r="D87" s="87"/>
      <c r="E87" s="87"/>
      <c r="F87" s="87"/>
      <c r="G87" s="87"/>
      <c r="H87" s="87"/>
      <c r="I87" s="87"/>
      <c r="J87" s="87"/>
      <c r="K87" s="89"/>
      <c r="L87" s="89"/>
      <c r="M87" s="89"/>
      <c r="N87" s="89"/>
      <c r="O87" s="285">
        <v>0</v>
      </c>
      <c r="P87" s="91"/>
      <c r="Q87" s="255">
        <v>0</v>
      </c>
      <c r="R87" s="91"/>
      <c r="S87" s="91"/>
      <c r="T87" s="91"/>
      <c r="U87" s="78"/>
      <c r="V87" s="78"/>
      <c r="W87" s="78"/>
      <c r="X87" s="78"/>
      <c r="Y87" s="78"/>
      <c r="Z87" s="78"/>
      <c r="AA87" s="78"/>
      <c r="AB87" s="78"/>
      <c r="AC87" s="78"/>
    </row>
    <row r="88" spans="1:29" s="79" customFormat="1" ht="15.75" customHeight="1">
      <c r="A88" s="93"/>
      <c r="B88" s="94"/>
      <c r="C88" s="95"/>
      <c r="D88" s="94"/>
      <c r="E88" s="94"/>
      <c r="F88" s="94"/>
      <c r="G88" s="94"/>
      <c r="H88" s="94"/>
      <c r="I88" s="94"/>
      <c r="J88" s="94"/>
      <c r="K88" s="92"/>
      <c r="L88" s="92"/>
      <c r="M88" s="92"/>
      <c r="N88" s="92"/>
      <c r="O88" s="96"/>
      <c r="P88" s="96"/>
      <c r="Q88" s="96"/>
      <c r="R88" s="96"/>
      <c r="S88" s="96"/>
      <c r="T88" s="95"/>
      <c r="U88" s="78"/>
      <c r="V88" s="78"/>
      <c r="W88" s="78"/>
      <c r="X88" s="78"/>
      <c r="Y88" s="78"/>
      <c r="Z88" s="78"/>
      <c r="AA88" s="78"/>
      <c r="AB88" s="78"/>
      <c r="AC88" s="78"/>
    </row>
    <row r="89" spans="1:20" ht="12.75">
      <c r="A89" s="97"/>
      <c r="B89" s="98"/>
      <c r="C89" s="99"/>
      <c r="D89" s="98"/>
      <c r="E89" s="98"/>
      <c r="F89" s="98"/>
      <c r="G89" s="98"/>
      <c r="H89" s="98"/>
      <c r="I89" s="98"/>
      <c r="J89" s="98"/>
      <c r="K89" s="100"/>
      <c r="L89" s="100"/>
      <c r="M89" s="100"/>
      <c r="N89" s="100"/>
      <c r="O89" s="100"/>
      <c r="P89" s="100"/>
      <c r="Q89" s="100"/>
      <c r="R89" s="100"/>
      <c r="S89" s="100"/>
      <c r="T89" s="101"/>
    </row>
    <row r="90" spans="1:20" ht="12.75">
      <c r="A90" s="97"/>
      <c r="B90" s="98"/>
      <c r="C90" s="99"/>
      <c r="D90" s="98"/>
      <c r="E90" s="98"/>
      <c r="F90" s="98"/>
      <c r="G90" s="98"/>
      <c r="H90" s="98"/>
      <c r="I90" s="98"/>
      <c r="J90" s="98"/>
      <c r="K90" s="100"/>
      <c r="L90" s="100"/>
      <c r="M90" s="100"/>
      <c r="N90" s="100"/>
      <c r="O90" s="100"/>
      <c r="P90" s="100"/>
      <c r="Q90" s="100"/>
      <c r="R90" s="100"/>
      <c r="S90" s="100"/>
      <c r="T90" s="101"/>
    </row>
    <row r="91" spans="1:20" ht="12.75">
      <c r="A91" s="97"/>
      <c r="B91" s="98"/>
      <c r="C91" s="99"/>
      <c r="D91" s="98"/>
      <c r="E91" s="98"/>
      <c r="F91" s="98"/>
      <c r="G91" s="98"/>
      <c r="H91" s="98"/>
      <c r="I91" s="98"/>
      <c r="J91" s="98"/>
      <c r="K91" s="100"/>
      <c r="L91" s="100"/>
      <c r="M91" s="100"/>
      <c r="N91" s="100"/>
      <c r="O91" s="100"/>
      <c r="P91" s="100"/>
      <c r="Q91" s="100"/>
      <c r="R91" s="100"/>
      <c r="S91" s="100"/>
      <c r="T91" s="101"/>
    </row>
    <row r="92" spans="1:20" ht="12.75">
      <c r="A92" s="97"/>
      <c r="B92" s="98"/>
      <c r="C92" s="99"/>
      <c r="D92" s="98"/>
      <c r="E92" s="98"/>
      <c r="F92" s="98"/>
      <c r="G92" s="98"/>
      <c r="H92" s="98"/>
      <c r="I92" s="98"/>
      <c r="J92" s="98"/>
      <c r="K92" s="100"/>
      <c r="L92" s="100"/>
      <c r="M92" s="100"/>
      <c r="N92" s="100"/>
      <c r="O92" s="100"/>
      <c r="P92" s="100"/>
      <c r="Q92" s="100"/>
      <c r="R92" s="100"/>
      <c r="S92" s="100"/>
      <c r="T92" s="101"/>
    </row>
    <row r="93" spans="1:20" ht="12.75">
      <c r="A93" s="97"/>
      <c r="B93" s="98"/>
      <c r="C93" s="99"/>
      <c r="D93" s="98"/>
      <c r="E93" s="98"/>
      <c r="F93" s="98"/>
      <c r="G93" s="98"/>
      <c r="H93" s="98"/>
      <c r="I93" s="98"/>
      <c r="J93" s="98"/>
      <c r="K93" s="100"/>
      <c r="L93" s="100"/>
      <c r="M93" s="100"/>
      <c r="N93" s="100"/>
      <c r="O93" s="100"/>
      <c r="P93" s="100"/>
      <c r="Q93" s="100"/>
      <c r="R93" s="100"/>
      <c r="S93" s="100"/>
      <c r="T93" s="101"/>
    </row>
    <row r="94" spans="1:29" s="105" customFormat="1" ht="15">
      <c r="A94" s="97"/>
      <c r="B94" s="98"/>
      <c r="C94" s="99"/>
      <c r="D94" s="98"/>
      <c r="E94" s="98"/>
      <c r="F94" s="98"/>
      <c r="G94" s="98"/>
      <c r="H94" s="98"/>
      <c r="I94" s="98"/>
      <c r="J94" s="98"/>
      <c r="K94" s="100"/>
      <c r="L94" s="100"/>
      <c r="M94" s="100"/>
      <c r="N94" s="100"/>
      <c r="O94" s="100"/>
      <c r="P94" s="100"/>
      <c r="Q94" s="100"/>
      <c r="R94" s="100"/>
      <c r="S94" s="100"/>
      <c r="T94" s="101"/>
      <c r="U94" s="102"/>
      <c r="V94" s="102"/>
      <c r="W94" s="102"/>
      <c r="X94" s="102"/>
      <c r="Y94" s="102"/>
      <c r="Z94" s="102"/>
      <c r="AA94" s="102"/>
      <c r="AB94" s="102"/>
      <c r="AC94" s="102"/>
    </row>
    <row r="95" spans="1:29" s="105" customFormat="1" ht="15">
      <c r="A95" s="97"/>
      <c r="B95" s="98"/>
      <c r="C95" s="99"/>
      <c r="D95" s="98"/>
      <c r="E95" s="98"/>
      <c r="F95" s="98"/>
      <c r="G95" s="98"/>
      <c r="H95" s="98"/>
      <c r="I95" s="98"/>
      <c r="J95" s="98"/>
      <c r="K95" s="100"/>
      <c r="L95" s="100"/>
      <c r="M95" s="100"/>
      <c r="N95" s="100"/>
      <c r="O95" s="100"/>
      <c r="P95" s="100"/>
      <c r="Q95" s="100"/>
      <c r="R95" s="100"/>
      <c r="S95" s="100"/>
      <c r="T95" s="101"/>
      <c r="U95" s="102"/>
      <c r="V95" s="102"/>
      <c r="W95" s="102"/>
      <c r="X95" s="102"/>
      <c r="Y95" s="102"/>
      <c r="Z95" s="102"/>
      <c r="AA95" s="102"/>
      <c r="AB95" s="102"/>
      <c r="AC95" s="102"/>
    </row>
    <row r="96" spans="1:29" s="105" customFormat="1" ht="15">
      <c r="A96" s="97"/>
      <c r="B96" s="98"/>
      <c r="C96" s="99"/>
      <c r="D96" s="98"/>
      <c r="E96" s="98"/>
      <c r="F96" s="98"/>
      <c r="G96" s="98"/>
      <c r="H96" s="98"/>
      <c r="I96" s="98"/>
      <c r="J96" s="98"/>
      <c r="K96" s="100"/>
      <c r="L96" s="100"/>
      <c r="M96" s="100"/>
      <c r="N96" s="100"/>
      <c r="O96" s="100"/>
      <c r="P96" s="100"/>
      <c r="Q96" s="100"/>
      <c r="R96" s="100"/>
      <c r="S96" s="100"/>
      <c r="T96" s="101"/>
      <c r="U96" s="102"/>
      <c r="V96" s="102"/>
      <c r="W96" s="102"/>
      <c r="X96" s="102"/>
      <c r="Y96" s="102"/>
      <c r="Z96" s="102"/>
      <c r="AA96" s="102"/>
      <c r="AB96" s="102"/>
      <c r="AC96" s="102"/>
    </row>
    <row r="97" spans="1:29" s="105" customFormat="1" ht="15">
      <c r="A97" s="97"/>
      <c r="B97" s="98"/>
      <c r="C97" s="99"/>
      <c r="D97" s="98"/>
      <c r="E97" s="98"/>
      <c r="F97" s="98"/>
      <c r="G97" s="98"/>
      <c r="H97" s="98"/>
      <c r="I97" s="98"/>
      <c r="J97" s="98"/>
      <c r="K97" s="100"/>
      <c r="L97" s="100"/>
      <c r="M97" s="100"/>
      <c r="N97" s="100"/>
      <c r="O97" s="100"/>
      <c r="P97" s="100"/>
      <c r="Q97" s="100"/>
      <c r="R97" s="100"/>
      <c r="S97" s="100"/>
      <c r="T97" s="101"/>
      <c r="U97" s="102"/>
      <c r="V97" s="102"/>
      <c r="W97" s="102"/>
      <c r="X97" s="102"/>
      <c r="Y97" s="102"/>
      <c r="Z97" s="102"/>
      <c r="AA97" s="102"/>
      <c r="AB97" s="102"/>
      <c r="AC97" s="102"/>
    </row>
    <row r="98" spans="1:20" ht="12.75">
      <c r="A98" s="97"/>
      <c r="B98" s="98"/>
      <c r="C98" s="99"/>
      <c r="D98" s="98"/>
      <c r="E98" s="98"/>
      <c r="F98" s="98"/>
      <c r="G98" s="98"/>
      <c r="H98" s="98"/>
      <c r="I98" s="98"/>
      <c r="J98" s="98"/>
      <c r="K98" s="100"/>
      <c r="L98" s="100"/>
      <c r="M98" s="100"/>
      <c r="N98" s="100"/>
      <c r="O98" s="100"/>
      <c r="P98" s="100"/>
      <c r="Q98" s="100"/>
      <c r="R98" s="100"/>
      <c r="S98" s="100"/>
      <c r="T98" s="101"/>
    </row>
    <row r="99" spans="1:20" ht="12.75">
      <c r="A99" s="97"/>
      <c r="B99" s="98"/>
      <c r="C99" s="99"/>
      <c r="D99" s="98"/>
      <c r="E99" s="98"/>
      <c r="F99" s="98"/>
      <c r="G99" s="98"/>
      <c r="H99" s="98"/>
      <c r="I99" s="98"/>
      <c r="J99" s="98"/>
      <c r="K99" s="100"/>
      <c r="L99" s="100"/>
      <c r="M99" s="100"/>
      <c r="N99" s="100"/>
      <c r="O99" s="100"/>
      <c r="P99" s="100"/>
      <c r="Q99" s="100"/>
      <c r="R99" s="100"/>
      <c r="S99" s="100"/>
      <c r="T99" s="101"/>
    </row>
    <row r="100" spans="1:20" ht="12.75">
      <c r="A100" s="97"/>
      <c r="B100" s="98"/>
      <c r="C100" s="99"/>
      <c r="D100" s="98"/>
      <c r="E100" s="98"/>
      <c r="F100" s="98"/>
      <c r="G100" s="98"/>
      <c r="H100" s="98"/>
      <c r="I100" s="98"/>
      <c r="J100" s="98"/>
      <c r="K100" s="100"/>
      <c r="L100" s="100"/>
      <c r="M100" s="100"/>
      <c r="N100" s="100"/>
      <c r="O100" s="100"/>
      <c r="P100" s="100"/>
      <c r="Q100" s="100"/>
      <c r="R100" s="100"/>
      <c r="S100" s="100"/>
      <c r="T100" s="101"/>
    </row>
  </sheetData>
  <sheetProtection/>
  <mergeCells count="30">
    <mergeCell ref="A1:C1"/>
    <mergeCell ref="E1:W1"/>
    <mergeCell ref="A2:C2"/>
    <mergeCell ref="E2:W2"/>
    <mergeCell ref="A3:C3"/>
    <mergeCell ref="E3:W3"/>
    <mergeCell ref="A7:T7"/>
    <mergeCell ref="O10:T10"/>
    <mergeCell ref="I11:I14"/>
    <mergeCell ref="J11:L11"/>
    <mergeCell ref="A11:A14"/>
    <mergeCell ref="Q11:S12"/>
    <mergeCell ref="Q13:Q14"/>
    <mergeCell ref="O11:P12"/>
    <mergeCell ref="R13:S13"/>
    <mergeCell ref="B8:S8"/>
    <mergeCell ref="G11:G14"/>
    <mergeCell ref="H11:H14"/>
    <mergeCell ref="J12:J14"/>
    <mergeCell ref="K12:L13"/>
    <mergeCell ref="E11:E14"/>
    <mergeCell ref="F11:F14"/>
    <mergeCell ref="A9:T9"/>
    <mergeCell ref="T11:T14"/>
    <mergeCell ref="O13:O14"/>
    <mergeCell ref="M11:M14"/>
    <mergeCell ref="N11:N14"/>
    <mergeCell ref="B11:B14"/>
    <mergeCell ref="C11:C14"/>
    <mergeCell ref="D11:D14"/>
  </mergeCells>
  <printOptions horizontalCentered="1"/>
  <pageMargins left="0" right="0" top="0.5905511811023623" bottom="0.31496062992125984" header="0.6692913385826772" footer="0.1968503937007874"/>
  <pageSetup horizontalDpi="600" verticalDpi="600" orientation="landscape" paperSize="9" scale="65" r:id="rId1"/>
  <headerFooter differentFirst="1"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HIEU</dc:creator>
  <cp:keywords/>
  <dc:description/>
  <cp:lastModifiedBy>Windows User</cp:lastModifiedBy>
  <cp:lastPrinted>2020-01-06T04:42:13Z</cp:lastPrinted>
  <dcterms:created xsi:type="dcterms:W3CDTF">2016-11-11T23:26:44Z</dcterms:created>
  <dcterms:modified xsi:type="dcterms:W3CDTF">2020-01-06T04:42:16Z</dcterms:modified>
  <cp:category/>
  <cp:version/>
  <cp:contentType/>
  <cp:contentStatus/>
</cp:coreProperties>
</file>