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0" windowWidth="15600" windowHeight="6435" tabRatio="852" activeTab="3"/>
  </bookViews>
  <sheets>
    <sheet name="KH 2020 TONG HOP " sheetId="1" r:id="rId1"/>
    <sheet name="KH 2020 Bieu1a VOn TT" sheetId="2" r:id="rId2"/>
    <sheet name="KH 2020 Bieu2a VOn SDD" sheetId="3" r:id="rId3"/>
    <sheet name="KH 2017 Bieu3 VON TINH TW QL" sheetId="4" r:id="rId4"/>
  </sheets>
  <definedNames>
    <definedName name="_1">#N/A</definedName>
    <definedName name="_1000A01">#N/A</definedName>
    <definedName name="_2">#N/A</definedName>
    <definedName name="_40x4">5100</definedName>
    <definedName name="_boi1">#REF!</definedName>
    <definedName name="_boi2">#REF!</definedName>
    <definedName name="_boi3">#REF!</definedName>
    <definedName name="_boi4">#REF!</definedName>
    <definedName name="_btm10" localSheetId="3">#REF!</definedName>
    <definedName name="_btm10" localSheetId="2">#REF!</definedName>
    <definedName name="_btm10" localSheetId="0">#REF!</definedName>
    <definedName name="_btm10">#REF!</definedName>
    <definedName name="_btm100" localSheetId="3">#REF!</definedName>
    <definedName name="_btm100" localSheetId="2">#REF!</definedName>
    <definedName name="_btm100" localSheetId="0">#REF!</definedName>
    <definedName name="_btm1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n4">#REF!</definedName>
    <definedName name="_hom2" localSheetId="3">#REF!</definedName>
    <definedName name="_hom2" localSheetId="2">#REF!</definedName>
    <definedName name="_hom2" localSheetId="0">#REF!</definedName>
    <definedName name="_hom2">#REF!</definedName>
    <definedName name="_Key1" localSheetId="3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hidden="1">#REF!</definedName>
    <definedName name="_KM188" localSheetId="3">#REF!</definedName>
    <definedName name="_KM188" localSheetId="2">#REF!</definedName>
    <definedName name="_KM188" localSheetId="0">#REF!</definedName>
    <definedName name="_KM188">#REF!</definedName>
    <definedName name="_km189" localSheetId="3">#REF!</definedName>
    <definedName name="_km189" localSheetId="2">#REF!</definedName>
    <definedName name="_km189" localSheetId="0">#REF!</definedName>
    <definedName name="_km189">#REF!</definedName>
    <definedName name="_km190">#REF!</definedName>
    <definedName name="_km191">#REF!</definedName>
    <definedName name="_km192">#REF!</definedName>
    <definedName name="_km193" localSheetId="3">#REF!</definedName>
    <definedName name="_km193" localSheetId="2">#REF!</definedName>
    <definedName name="_km193" localSheetId="0">#REF!</definedName>
    <definedName name="_km193">#REF!</definedName>
    <definedName name="_km194" localSheetId="3">#REF!</definedName>
    <definedName name="_km194" localSheetId="2">#REF!</definedName>
    <definedName name="_km194" localSheetId="0">#REF!</definedName>
    <definedName name="_km194">#REF!</definedName>
    <definedName name="_km195" localSheetId="3">#REF!</definedName>
    <definedName name="_km195" localSheetId="2">#REF!</definedName>
    <definedName name="_km195" localSheetId="0">#REF!</definedName>
    <definedName name="_km195">#REF!</definedName>
    <definedName name="_km196" localSheetId="3">#REF!</definedName>
    <definedName name="_km196" localSheetId="2">#REF!</definedName>
    <definedName name="_km196" localSheetId="0">#REF!</definedName>
    <definedName name="_km196">#REF!</definedName>
    <definedName name="_km197" localSheetId="3">#REF!</definedName>
    <definedName name="_km197" localSheetId="2">#REF!</definedName>
    <definedName name="_km197" localSheetId="0">#REF!</definedName>
    <definedName name="_km197">#REF!</definedName>
    <definedName name="_km198" localSheetId="3">#REF!</definedName>
    <definedName name="_km198" localSheetId="2">#REF!</definedName>
    <definedName name="_km198" localSheetId="0">#REF!</definedName>
    <definedName name="_km198">#REF!</definedName>
    <definedName name="_lap1">#REF!</definedName>
    <definedName name="_lap2">#REF!</definedName>
    <definedName name="_MAC12">#REF!</definedName>
    <definedName name="_MAC46">#REF!</definedName>
    <definedName name="_NCL100" localSheetId="3">#REF!</definedName>
    <definedName name="_NCL100" localSheetId="2">#REF!</definedName>
    <definedName name="_NCL100" localSheetId="0">#REF!</definedName>
    <definedName name="_NCL100">#REF!</definedName>
    <definedName name="_NCL200" localSheetId="3">#REF!</definedName>
    <definedName name="_NCL200" localSheetId="2">#REF!</definedName>
    <definedName name="_NCL200" localSheetId="0">#REF!</definedName>
    <definedName name="_NCL200">#REF!</definedName>
    <definedName name="_NCL250" localSheetId="3">#REF!</definedName>
    <definedName name="_NCL250" localSheetId="2">#REF!</definedName>
    <definedName name="_NCL250" localSheetId="0">#REF!</definedName>
    <definedName name="_NCL250">#REF!</definedName>
    <definedName name="_NET2">#REF!</definedName>
    <definedName name="_nin190" localSheetId="3">#REF!</definedName>
    <definedName name="_nin190" localSheetId="2">#REF!</definedName>
    <definedName name="_nin190" localSheetId="0">#REF!</definedName>
    <definedName name="_nin190">#REF!</definedName>
    <definedName name="_NSO2" localSheetId="3" hidden="1">{"'Sheet1'!$L$16"}</definedName>
    <definedName name="_NSO2" localSheetId="1" hidden="1">{"'Sheet1'!$L$16"}</definedName>
    <definedName name="_NSO2" localSheetId="2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L1242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 localSheetId="3">#REF!</definedName>
    <definedName name="_SN3" localSheetId="2">#REF!</definedName>
    <definedName name="_SN3" localSheetId="0">#REF!</definedName>
    <definedName name="_SN3">#REF!</definedName>
    <definedName name="_Sort" hidden="1">#REF!</definedName>
    <definedName name="_sua20" localSheetId="3">#REF!</definedName>
    <definedName name="_sua20" localSheetId="2">#REF!</definedName>
    <definedName name="_sua20" localSheetId="0">#REF!</definedName>
    <definedName name="_sua20">#REF!</definedName>
    <definedName name="_sua30" localSheetId="3">#REF!</definedName>
    <definedName name="_sua30" localSheetId="2">#REF!</definedName>
    <definedName name="_sua30" localSheetId="0">#REF!</definedName>
    <definedName name="_sua30">#REF!</definedName>
    <definedName name="_TB1" localSheetId="3">#REF!</definedName>
    <definedName name="_TB1" localSheetId="2">#REF!</definedName>
    <definedName name="_TB1" localSheetId="0">#REF!</definedName>
    <definedName name="_TB1">#REF!</definedName>
    <definedName name="_TL1">#REF!</definedName>
    <definedName name="_TL2">#REF!</definedName>
    <definedName name="_TL3" localSheetId="3">#REF!</definedName>
    <definedName name="_TL3" localSheetId="2">#REF!</definedName>
    <definedName name="_TL3" localSheetId="0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H1">#REF!</definedName>
    <definedName name="_TH2">#REF!</definedName>
    <definedName name="_TH3">#REF!</definedName>
    <definedName name="_vc1">#REF!</definedName>
    <definedName name="_vc2">#REF!</definedName>
    <definedName name="_vc3">#REF!</definedName>
    <definedName name="_VL100" localSheetId="3">#REF!</definedName>
    <definedName name="_VL100" localSheetId="2">#REF!</definedName>
    <definedName name="_VL100" localSheetId="0">#REF!</definedName>
    <definedName name="_VL100">#REF!</definedName>
    <definedName name="_vl2" localSheetId="3" hidden="1">{"'Sheet1'!$L$16"}</definedName>
    <definedName name="_vl2" localSheetId="1" hidden="1">{"'Sheet1'!$L$16"}</definedName>
    <definedName name="_vl2" localSheetId="2" hidden="1">{"'Sheet1'!$L$16"}</definedName>
    <definedName name="_vl2" localSheetId="0" hidden="1">{"'Sheet1'!$L$16"}</definedName>
    <definedName name="_vl2" hidden="1">{"'Sheet1'!$L$16"}</definedName>
    <definedName name="_VL250" localSheetId="3">#REF!</definedName>
    <definedName name="_VL250" localSheetId="2">#REF!</definedName>
    <definedName name="_VL250" localSheetId="0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b_240" localSheetId="3">#REF!</definedName>
    <definedName name="b_240" localSheetId="2">#REF!</definedName>
    <definedName name="b_240" localSheetId="0">#REF!</definedName>
    <definedName name="b_240">#REF!</definedName>
    <definedName name="b_280" localSheetId="3">#REF!</definedName>
    <definedName name="b_280" localSheetId="2">#REF!</definedName>
    <definedName name="b_280" localSheetId="0">#REF!</definedName>
    <definedName name="b_280">#REF!</definedName>
    <definedName name="b_320" localSheetId="3">#REF!</definedName>
    <definedName name="b_320" localSheetId="2">#REF!</definedName>
    <definedName name="b_320" localSheetId="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 localSheetId="3">#REF!</definedName>
    <definedName name="BANG_TONG_HOP_DZ0.4KV" localSheetId="2">#REF!</definedName>
    <definedName name="BANG_TONG_HOP_DZ0.4KV" localSheetId="0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lkh">#REF!</definedName>
    <definedName name="blkh1">#REF!</definedName>
    <definedName name="Book2" localSheetId="3">#REF!</definedName>
    <definedName name="Book2" localSheetId="2">#REF!</definedName>
    <definedName name="Book2" localSheetId="0">#REF!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 localSheetId="3">#REF!</definedName>
    <definedName name="ca.1111" localSheetId="2">#REF!</definedName>
    <definedName name="ca.1111" localSheetId="0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 localSheetId="3">#REF!</definedName>
    <definedName name="CCS" localSheetId="2">#REF!</definedName>
    <definedName name="CCS" localSheetId="0">#REF!</definedName>
    <definedName name="CCS">#REF!</definedName>
    <definedName name="CDD" localSheetId="3">#REF!</definedName>
    <definedName name="CDD" localSheetId="2">#REF!</definedName>
    <definedName name="CDD" localSheetId="0">#REF!</definedName>
    <definedName name="CDD">#REF!</definedName>
    <definedName name="CDDD" localSheetId="3">#REF!</definedName>
    <definedName name="CDDD" localSheetId="2">#REF!</definedName>
    <definedName name="CDDD" localSheetId="0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 localSheetId="3">#REF!</definedName>
    <definedName name="clvl" localSheetId="2">#REF!</definedName>
    <definedName name="clvl" localSheetId="0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 localSheetId="3">#REF!</definedName>
    <definedName name="cot7.5" localSheetId="2">#REF!</definedName>
    <definedName name="cot7.5" localSheetId="0">#REF!</definedName>
    <definedName name="cot7.5">#REF!</definedName>
    <definedName name="cot8.5" localSheetId="3">#REF!</definedName>
    <definedName name="cot8.5" localSheetId="2">#REF!</definedName>
    <definedName name="cot8.5" localSheetId="0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mtc" localSheetId="3">#REF!</definedName>
    <definedName name="cpmtc" localSheetId="2">#REF!</definedName>
    <definedName name="cpmtc" localSheetId="0">#REF!</definedName>
    <definedName name="cpmtc">#REF!</definedName>
    <definedName name="cpnc" localSheetId="3">#REF!</definedName>
    <definedName name="cpnc" localSheetId="2">#REF!</definedName>
    <definedName name="cpnc" localSheetId="0">#REF!</definedName>
    <definedName name="cpnc">#REF!</definedName>
    <definedName name="cptt" localSheetId="3">#REF!</definedName>
    <definedName name="cptt" localSheetId="2">#REF!</definedName>
    <definedName name="cptt" localSheetId="0">#REF!</definedName>
    <definedName name="cptt">#REF!</definedName>
    <definedName name="CPVC35">#REF!</definedName>
    <definedName name="CPVCDN">#REF!</definedName>
    <definedName name="cpvl" localSheetId="3">#REF!</definedName>
    <definedName name="cpvl" localSheetId="2">#REF!</definedName>
    <definedName name="cpvl" localSheetId="0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 localSheetId="3">#REF!</definedName>
    <definedName name="CS" localSheetId="2">#REF!</definedName>
    <definedName name="CS" localSheetId="0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on">#REF!</definedName>
    <definedName name="chon1">#REF!</definedName>
    <definedName name="chon2">#REF!</definedName>
    <definedName name="chon3">#REF!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 localSheetId="3">#REF!</definedName>
    <definedName name="DATA_DATA2_List" localSheetId="2">#REF!</definedName>
    <definedName name="DATA_DATA2_List" localSheetId="0">#REF!</definedName>
    <definedName name="DATA_DATA2_List">#REF!</definedName>
    <definedName name="DCL_22">12117600</definedName>
    <definedName name="DCL_35">25490000</definedName>
    <definedName name="DD" localSheetId="3">#REF!</definedName>
    <definedName name="DD" localSheetId="2">#REF!</definedName>
    <definedName name="DD" localSheetId="0">#REF!</definedName>
    <definedName name="DD">#REF!</definedName>
    <definedName name="DDAY">#REF!</definedName>
    <definedName name="DDK">#REF!</definedName>
    <definedName name="den_bu">#REF!</definedName>
    <definedName name="denbu">#REF!</definedName>
    <definedName name="Det32x3" localSheetId="3">#REF!</definedName>
    <definedName name="Det32x3" localSheetId="2">#REF!</definedName>
    <definedName name="Det32x3" localSheetId="0">#REF!</definedName>
    <definedName name="Det32x3">#REF!</definedName>
    <definedName name="Det35x3" localSheetId="3">#REF!</definedName>
    <definedName name="Det35x3" localSheetId="2">#REF!</definedName>
    <definedName name="Det35x3" localSheetId="0">#REF!</definedName>
    <definedName name="Det35x3">#REF!</definedName>
    <definedName name="Det40x4" localSheetId="3">#REF!</definedName>
    <definedName name="Det40x4" localSheetId="2">#REF!</definedName>
    <definedName name="Det40x4" localSheetId="0">#REF!</definedName>
    <definedName name="Det40x4">#REF!</definedName>
    <definedName name="Det50x5" localSheetId="3">#REF!</definedName>
    <definedName name="Det50x5" localSheetId="2">#REF!</definedName>
    <definedName name="Det50x5" localSheetId="0">#REF!</definedName>
    <definedName name="Det50x5">#REF!</definedName>
    <definedName name="Det63x6" localSheetId="3">#REF!</definedName>
    <definedName name="Det63x6" localSheetId="2">#REF!</definedName>
    <definedName name="Det63x6" localSheetId="0">#REF!</definedName>
    <definedName name="Det63x6">#REF!</definedName>
    <definedName name="Det75x6" localSheetId="3">#REF!</definedName>
    <definedName name="Det75x6" localSheetId="2">#REF!</definedName>
    <definedName name="Det75x6" localSheetId="0">#REF!</definedName>
    <definedName name="Det75x6">#REF!</definedName>
    <definedName name="dgbdII">#REF!</definedName>
    <definedName name="DGCTI592" localSheetId="3">#REF!</definedName>
    <definedName name="DGCTI592" localSheetId="2">#REF!</definedName>
    <definedName name="DGCTI592" localSheetId="0">#REF!</definedName>
    <definedName name="DGCTI592">#REF!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 localSheetId="3">#REF!</definedName>
    <definedName name="dhom" localSheetId="2">#REF!</definedName>
    <definedName name="dhom" localSheetId="0">#REF!</definedName>
    <definedName name="dhom">#REF!</definedName>
    <definedName name="dien">#REF!</definedName>
    <definedName name="dientichck">#REF!</definedName>
    <definedName name="dinh2">#REF!</definedName>
    <definedName name="DLCC">#REF!</definedName>
    <definedName name="DM">#REF!</definedName>
    <definedName name="dm56bxd">#REF!</definedName>
    <definedName name="DN">#REF!</definedName>
    <definedName name="DÑt45x4" localSheetId="3">#REF!</definedName>
    <definedName name="DÑt45x4" localSheetId="2">#REF!</definedName>
    <definedName name="DÑt45x4" localSheetId="0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 localSheetId="3">{"Thuxm2.xls","Sheet1"}</definedName>
    <definedName name="Document_array" localSheetId="1">{"Thuxm2.xls","Sheet1"}</definedName>
    <definedName name="Document_array" localSheetId="2">{"Thuxm2.xls","Sheet1"}</definedName>
    <definedName name="Document_array" localSheetId="0">{"Thuxm2.xls","Sheet1"}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S1p1vc">#REF!</definedName>
    <definedName name="ds1p2nc" localSheetId="3">#REF!</definedName>
    <definedName name="ds1p2nc" localSheetId="2">#REF!</definedName>
    <definedName name="ds1p2nc" localSheetId="0">#REF!</definedName>
    <definedName name="ds1p2nc">#REF!</definedName>
    <definedName name="ds1p2vc" localSheetId="3">#REF!</definedName>
    <definedName name="ds1p2vc" localSheetId="2">#REF!</definedName>
    <definedName name="ds1p2vc" localSheetId="0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toanDongmo" localSheetId="3">#REF!</definedName>
    <definedName name="DutoanDongmo" localSheetId="2">#REF!</definedName>
    <definedName name="DutoanDongmo" localSheetId="0">#REF!</definedName>
    <definedName name="DutoanDongmo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localSheetId="3">#REF!</definedName>
    <definedName name="f" localSheetId="2">#REF!</definedName>
    <definedName name="f" localSheetId="0">#REF!</definedName>
    <definedName name="f">#REF!</definedName>
    <definedName name="FACTOR">#REF!</definedName>
    <definedName name="FI_12">4820</definedName>
    <definedName name="G_ME">#REF!</definedName>
    <definedName name="gach">#REF!</definedName>
    <definedName name="geo">#REF!</definedName>
    <definedName name="gg">#REF!</definedName>
    <definedName name="ghip" localSheetId="3">#REF!</definedName>
    <definedName name="ghip" localSheetId="2">#REF!</definedName>
    <definedName name="ghip" localSheetId="0">#REF!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 localSheetId="3">#REF!</definedName>
    <definedName name="Goc50x5" localSheetId="2">#REF!</definedName>
    <definedName name="Goc50x5" localSheetId="0">#REF!</definedName>
    <definedName name="Goc50x5">#REF!</definedName>
    <definedName name="Goc63x6">#REF!</definedName>
    <definedName name="Goc75x6">#REF!</definedName>
    <definedName name="Gtb">#REF!</definedName>
    <definedName name="gtbtt">#REF!</definedName>
    <definedName name="gtst" localSheetId="3">#REF!</definedName>
    <definedName name="gtst" localSheetId="2">#REF!</definedName>
    <definedName name="gtst" localSheetId="0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 localSheetId="3">#REF!</definedName>
    <definedName name="gia_tien_BTN" localSheetId="2">#REF!</definedName>
    <definedName name="gia_tien_BTN" localSheetId="0">#REF!</definedName>
    <definedName name="gia_tien_BTN">#REF!</definedName>
    <definedName name="Gia_VT">#REF!</definedName>
    <definedName name="GIAVLIEUTN">#REF!</definedName>
    <definedName name="Giocong">#REF!</definedName>
    <definedName name="h" localSheetId="3">#REF!</definedName>
    <definedName name="h" localSheetId="2">#REF!</definedName>
    <definedName name="h" localSheetId="0">#REF!</definedName>
    <definedName name="h">#REF!</definedName>
    <definedName name="H_THUCTT">#REF!</definedName>
    <definedName name="H_THUCHTHH">#REF!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s">#REF!</definedName>
    <definedName name="HSCT3">0.1</definedName>
    <definedName name="hsd" localSheetId="3">#REF!</definedName>
    <definedName name="hsd" localSheetId="2">#REF!</definedName>
    <definedName name="hsd" localSheetId="0">#REF!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 localSheetId="3">#REF!</definedName>
    <definedName name="hßm4" localSheetId="2">#REF!</definedName>
    <definedName name="hßm4" localSheetId="0">#REF!</definedName>
    <definedName name="hßm4">#REF!</definedName>
    <definedName name="hstb">#REF!</definedName>
    <definedName name="hstdtk" localSheetId="3">#REF!</definedName>
    <definedName name="hstdtk" localSheetId="2">#REF!</definedName>
    <definedName name="hstdtk" localSheetId="0">#REF!</definedName>
    <definedName name="hstdtk">#REF!</definedName>
    <definedName name="hsthep">#REF!</definedName>
    <definedName name="HSVC1">#REF!</definedName>
    <definedName name="HSVC2">#REF!</definedName>
    <definedName name="HSVC3" localSheetId="3">#REF!</definedName>
    <definedName name="HSVC3" localSheetId="2">#REF!</definedName>
    <definedName name="HSVC3" localSheetId="0">#REF!</definedName>
    <definedName name="HSVC3">#REF!</definedName>
    <definedName name="hsvl">#REF!</definedName>
    <definedName name="HT">#REF!</definedName>
    <definedName name="HTML_CodePage" hidden="1">950</definedName>
    <definedName name="HTML_Control" localSheetId="3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3">#REF!</definedName>
    <definedName name="HTNC" localSheetId="2">#REF!</definedName>
    <definedName name="HTNC" localSheetId="0">#REF!</definedName>
    <definedName name="HTNC">#REF!</definedName>
    <definedName name="HTVL" localSheetId="3">#REF!</definedName>
    <definedName name="HTVL" localSheetId="2">#REF!</definedName>
    <definedName name="HTVL" localSheetId="0">#REF!</definedName>
    <definedName name="HTVL">#REF!</definedName>
    <definedName name="HTHH">#REF!</definedName>
    <definedName name="huy" localSheetId="3" hidden="1">{"'Sheet1'!$L$16"}</definedName>
    <definedName name="huy" localSheetId="1" hidden="1">{"'Sheet1'!$L$16"}</definedName>
    <definedName name="huy" localSheetId="2" hidden="1">{"'Sheet1'!$L$16"}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2b" localSheetId="3">#REF!</definedName>
    <definedName name="k2b" localSheetId="2">#REF!</definedName>
    <definedName name="k2b" localSheetId="0">#REF!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 localSheetId="3">#REF!</definedName>
    <definedName name="KINH_PHI_TBA" localSheetId="2">#REF!</definedName>
    <definedName name="KINH_PHI_TBA" localSheetId="0">#REF!</definedName>
    <definedName name="KINH_PHI_TBA">#REF!</definedName>
    <definedName name="kl_ME">#REF!</definedName>
    <definedName name="KLTHDN">#REF!</definedName>
    <definedName name="KLVANKHUON">#REF!</definedName>
    <definedName name="kp1ph" localSheetId="3">#REF!</definedName>
    <definedName name="kp1ph" localSheetId="2">#REF!</definedName>
    <definedName name="kp1ph" localSheetId="0">#REF!</definedName>
    <definedName name="kp1ph">#REF!</definedName>
    <definedName name="KSTK" localSheetId="3">#REF!</definedName>
    <definedName name="KSTK" localSheetId="2">#REF!</definedName>
    <definedName name="KSTK" localSheetId="0">#REF!</definedName>
    <definedName name="KSTK">#REF!</definedName>
    <definedName name="KH_Chang">#REF!</definedName>
    <definedName name="KHOI_LUONG_DAT_DAO_DAP">#REF!</definedName>
    <definedName name="l">#REF!</definedName>
    <definedName name="L_mong">#REF!</definedName>
    <definedName name="L63x6">5800</definedName>
    <definedName name="lan" localSheetId="3">#REF!</definedName>
    <definedName name="lan" localSheetId="2">#REF!</definedName>
    <definedName name="lan" localSheetId="0">#REF!</definedName>
    <definedName name="lan">#REF!</definedName>
    <definedName name="lanhto">#REF!</definedName>
    <definedName name="LAP_DAT_TBA" localSheetId="3">#REF!</definedName>
    <definedName name="LAP_DAT_TBA" localSheetId="2">#REF!</definedName>
    <definedName name="LAP_DAT_TBA" localSheetId="0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_hathe">#REF!</definedName>
    <definedName name="Lmk">#REF!</definedName>
    <definedName name="lntt" localSheetId="3">#REF!</definedName>
    <definedName name="lntt" localSheetId="2">#REF!</definedName>
    <definedName name="lntt" localSheetId="0">#REF!</definedName>
    <definedName name="lntt">#REF!</definedName>
    <definedName name="Loai_TD">#REF!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 localSheetId="3">#REF!</definedName>
    <definedName name="M8a" localSheetId="2">#REF!</definedName>
    <definedName name="M8a" localSheetId="0">#REF!</definedName>
    <definedName name="M8a">#REF!</definedName>
    <definedName name="M8aa" localSheetId="3">#REF!</definedName>
    <definedName name="M8aa" localSheetId="2">#REF!</definedName>
    <definedName name="M8aa" localSheetId="0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ngbang">#REF!</definedName>
    <definedName name="mongdon">#REF!</definedName>
    <definedName name="Moùng">#REF!</definedName>
    <definedName name="MSCT">#REF!</definedName>
    <definedName name="mtcdg" localSheetId="3">#REF!</definedName>
    <definedName name="mtcdg" localSheetId="2">#REF!</definedName>
    <definedName name="mtcdg" localSheetId="0">#REF!</definedName>
    <definedName name="mtcdg">#REF!</definedName>
    <definedName name="MTMAC12">#REF!</definedName>
    <definedName name="mtram">#REF!</definedName>
    <definedName name="myle" localSheetId="3">#REF!</definedName>
    <definedName name="myle" localSheetId="2">#REF!</definedName>
    <definedName name="myle" localSheetId="0">#REF!</definedName>
    <definedName name="myle">#REF!</definedName>
    <definedName name="n" localSheetId="3">#REF!</definedName>
    <definedName name="n" localSheetId="2">#REF!</definedName>
    <definedName name="n" localSheetId="0">#REF!</definedName>
    <definedName name="n">#REF!</definedName>
    <definedName name="n1pig" localSheetId="3">#REF!</definedName>
    <definedName name="n1pig" localSheetId="2">#REF!</definedName>
    <definedName name="n1pig" localSheetId="0">#REF!</definedName>
    <definedName name="n1pig">#REF!</definedName>
    <definedName name="N1pIGnc">#REF!</definedName>
    <definedName name="N1pIGvc">#REF!</definedName>
    <definedName name="N1pIGvl">#REF!</definedName>
    <definedName name="n1pind" localSheetId="3">#REF!</definedName>
    <definedName name="n1pind" localSheetId="2">#REF!</definedName>
    <definedName name="n1pind" localSheetId="0">#REF!</definedName>
    <definedName name="n1pind">#REF!</definedName>
    <definedName name="N1pINDnc">#REF!</definedName>
    <definedName name="N1pINDvc">#REF!</definedName>
    <definedName name="N1pINDvl">#REF!</definedName>
    <definedName name="n1pint" localSheetId="3">#REF!</definedName>
    <definedName name="n1pint" localSheetId="2">#REF!</definedName>
    <definedName name="n1pint" localSheetId="0">#REF!</definedName>
    <definedName name="n1pint">#REF!</definedName>
    <definedName name="n1ping" localSheetId="3">#REF!</definedName>
    <definedName name="n1ping" localSheetId="2">#REF!</definedName>
    <definedName name="n1ping" localSheetId="0">#REF!</definedName>
    <definedName name="n1ping">#REF!</definedName>
    <definedName name="N1pINGvc">#REF!</definedName>
    <definedName name="nc" localSheetId="3">#REF!</definedName>
    <definedName name="nc" localSheetId="2">#REF!</definedName>
    <definedName name="nc" localSheetId="0">#REF!</definedName>
    <definedName name="nc">#REF!</definedName>
    <definedName name="nc_btm10" localSheetId="3">#REF!</definedName>
    <definedName name="nc_btm10" localSheetId="2">#REF!</definedName>
    <definedName name="nc_btm10" localSheetId="0">#REF!</definedName>
    <definedName name="nc_btm10">#REF!</definedName>
    <definedName name="nc_btm100" localSheetId="3">#REF!</definedName>
    <definedName name="nc_btm100" localSheetId="2">#REF!</definedName>
    <definedName name="nc_btm100" localSheetId="0">#REF!</definedName>
    <definedName name="nc_btm100">#REF!</definedName>
    <definedName name="nc3p">#REF!</definedName>
    <definedName name="NCBD100" localSheetId="3">#REF!</definedName>
    <definedName name="NCBD100" localSheetId="2">#REF!</definedName>
    <definedName name="NCBD100" localSheetId="0">#REF!</definedName>
    <definedName name="NCBD100">#REF!</definedName>
    <definedName name="NCBD200" localSheetId="3">#REF!</definedName>
    <definedName name="NCBD200" localSheetId="2">#REF!</definedName>
    <definedName name="NCBD200" localSheetId="0">#REF!</definedName>
    <definedName name="NCBD200">#REF!</definedName>
    <definedName name="NCBD250" localSheetId="3">#REF!</definedName>
    <definedName name="NCBD250" localSheetId="2">#REF!</definedName>
    <definedName name="NCBD250" localSheetId="0">#REF!</definedName>
    <definedName name="NCBD250">#REF!</definedName>
    <definedName name="NCCT3p">#REF!</definedName>
    <definedName name="ncdg" localSheetId="3">#REF!</definedName>
    <definedName name="ncdg" localSheetId="2">#REF!</definedName>
    <definedName name="ncdg" localSheetId="0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 localSheetId="3">#REF!</definedName>
    <definedName name="nig" localSheetId="2">#REF!</definedName>
    <definedName name="nig" localSheetId="0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 localSheetId="3">#REF!</definedName>
    <definedName name="nin" localSheetId="2">#REF!</definedName>
    <definedName name="nin" localSheetId="0">#REF!</definedName>
    <definedName name="nin">#REF!</definedName>
    <definedName name="nin1903p">#REF!</definedName>
    <definedName name="nin3p">#REF!</definedName>
    <definedName name="nind" localSheetId="3">#REF!</definedName>
    <definedName name="nind" localSheetId="2">#REF!</definedName>
    <definedName name="nind" localSheetId="0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 localSheetId="3">#REF!</definedName>
    <definedName name="NINnc" localSheetId="2">#REF!</definedName>
    <definedName name="NINnc" localSheetId="0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 localSheetId="3">#REF!</definedName>
    <definedName name="NINvl" localSheetId="2">#REF!</definedName>
    <definedName name="NINvl" localSheetId="0">#REF!</definedName>
    <definedName name="NINvl">#REF!</definedName>
    <definedName name="ning1p">#REF!</definedName>
    <definedName name="ningnc1p">#REF!</definedName>
    <definedName name="ningvl1p">#REF!</definedName>
    <definedName name="nl" localSheetId="3">#REF!</definedName>
    <definedName name="nl" localSheetId="2">#REF!</definedName>
    <definedName name="nl" localSheetId="0">#REF!</definedName>
    <definedName name="nl">#REF!</definedName>
    <definedName name="nl1p" localSheetId="3">#REF!</definedName>
    <definedName name="nl1p" localSheetId="2">#REF!</definedName>
    <definedName name="nl1p" localSheetId="0">#REF!</definedName>
    <definedName name="nl1p">#REF!</definedName>
    <definedName name="nl3p">#REF!</definedName>
    <definedName name="nlht" localSheetId="3">#REF!</definedName>
    <definedName name="nlht" localSheetId="2">#REF!</definedName>
    <definedName name="nlht" localSheetId="0">#REF!</definedName>
    <definedName name="nlht">#REF!</definedName>
    <definedName name="NLTK1p">#REF!</definedName>
    <definedName name="nn" localSheetId="3">#REF!</definedName>
    <definedName name="nn" localSheetId="2">#REF!</definedName>
    <definedName name="nn" localSheetId="0">#REF!</definedName>
    <definedName name="nn">#REF!</definedName>
    <definedName name="nn1p">#REF!</definedName>
    <definedName name="nn3p">#REF!</definedName>
    <definedName name="No">#REF!</definedName>
    <definedName name="nx" localSheetId="3">#REF!</definedName>
    <definedName name="nx" localSheetId="2">#REF!</definedName>
    <definedName name="nx" localSheetId="0">#REF!</definedName>
    <definedName name="nx">#REF!</definedName>
    <definedName name="NH">#REF!</definedName>
    <definedName name="nhn" localSheetId="3">#REF!</definedName>
    <definedName name="nhn" localSheetId="2">#REF!</definedName>
    <definedName name="nhn" localSheetId="0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phom" localSheetId="3">#REF!</definedName>
    <definedName name="ophom" localSheetId="2">#REF!</definedName>
    <definedName name="ophom" localSheetId="0">#REF!</definedName>
    <definedName name="ophom">#REF!</definedName>
    <definedName name="osc" localSheetId="3">#REF!</definedName>
    <definedName name="osc" localSheetId="2">#REF!</definedName>
    <definedName name="osc" localSheetId="0">#REF!</definedName>
    <definedName name="osc">#REF!</definedName>
    <definedName name="PA">#REF!</definedName>
    <definedName name="panen">#REF!</definedName>
    <definedName name="PLKL">#REF!</definedName>
    <definedName name="PRICE">#REF!</definedName>
    <definedName name="PRICE1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3">'KH 2017 Bieu3 VON TINH TW QL'!$11:$15</definedName>
    <definedName name="_xlnm.Print_Titles" localSheetId="1">'KH 2020 Bieu1a VOn TT'!$14:$18</definedName>
    <definedName name="_xlnm.Print_Titles" localSheetId="2">'KH 2020 Bieu2a VOn SDD'!$14:$18</definedName>
    <definedName name="_xlnm.Print_Titles" localSheetId="0">'KH 2020 TONG HOP '!$15:$16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 localSheetId="3">#REF!</definedName>
    <definedName name="pt" localSheetId="2">#REF!</definedName>
    <definedName name="pt" localSheetId="0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 localSheetId="3">#REF!</definedName>
    <definedName name="PHAN_DIEN_TBA" localSheetId="2">#REF!</definedName>
    <definedName name="PHAN_DIEN_TBA" localSheetId="0">#REF!</definedName>
    <definedName name="PHAN_DIEN_TBA">#REF!</definedName>
    <definedName name="PHAN_MUA_SAM_DZ0.4KV">#REF!</definedName>
    <definedName name="phu_luc_vua">#REF!</definedName>
    <definedName name="qtdm" localSheetId="3">#REF!</definedName>
    <definedName name="qtdm" localSheetId="2">#REF!</definedName>
    <definedName name="qtdm" localSheetId="0">#REF!</definedName>
    <definedName name="qtdm">#REF!</definedName>
    <definedName name="ra11p">#REF!</definedName>
    <definedName name="ra13p">#REF!</definedName>
    <definedName name="rack1" localSheetId="3">#REF!</definedName>
    <definedName name="rack1" localSheetId="2">#REF!</definedName>
    <definedName name="rack1" localSheetId="0">#REF!</definedName>
    <definedName name="rack1">#REF!</definedName>
    <definedName name="rack2" localSheetId="3">#REF!</definedName>
    <definedName name="rack2" localSheetId="2">#REF!</definedName>
    <definedName name="rack2" localSheetId="0">#REF!</definedName>
    <definedName name="rack2">#REF!</definedName>
    <definedName name="rack3" localSheetId="3">#REF!</definedName>
    <definedName name="rack3" localSheetId="2">#REF!</definedName>
    <definedName name="rack3" localSheetId="0">#REF!</definedName>
    <definedName name="rack3">#REF!</definedName>
    <definedName name="rack4" localSheetId="3">#REF!</definedName>
    <definedName name="rack4" localSheetId="2">#REF!</definedName>
    <definedName name="rack4" localSheetId="0">#REF!</definedName>
    <definedName name="rack4">#REF!</definedName>
    <definedName name="rate">14000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and">#REF!</definedName>
    <definedName name="SCH">#REF!</definedName>
    <definedName name="sd1p">#REF!</definedName>
    <definedName name="sd3p">#REF!</definedName>
    <definedName name="SDMONG">#REF!</definedName>
    <definedName name="sho" localSheetId="3">#REF!</definedName>
    <definedName name="sho" localSheetId="2">#REF!</definedName>
    <definedName name="sho" localSheetId="0">#REF!</definedName>
    <definedName name="sho">#REF!</definedName>
    <definedName name="sht" localSheetId="3">#REF!</definedName>
    <definedName name="sht" localSheetId="2">#REF!</definedName>
    <definedName name="sht" localSheetId="0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SUMMARY">#REF!</definedName>
    <definedName name="ss">#REF!</definedName>
    <definedName name="sss" localSheetId="3">#REF!</definedName>
    <definedName name="sss" localSheetId="2">#REF!</definedName>
    <definedName name="sss" localSheetId="0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101p">#REF!</definedName>
    <definedName name="t103p" localSheetId="3">#REF!</definedName>
    <definedName name="t103p" localSheetId="2">#REF!</definedName>
    <definedName name="t103p" localSheetId="0">#REF!</definedName>
    <definedName name="t103p">#REF!</definedName>
    <definedName name="t10m" localSheetId="3">#REF!</definedName>
    <definedName name="t10m" localSheetId="2">#REF!</definedName>
    <definedName name="t10m" localSheetId="0">#REF!</definedName>
    <definedName name="t10m">#REF!</definedName>
    <definedName name="t10nc1p">#REF!</definedName>
    <definedName name="t10vl1p">#REF!</definedName>
    <definedName name="t121p" localSheetId="3">#REF!</definedName>
    <definedName name="t121p" localSheetId="2">#REF!</definedName>
    <definedName name="t121p" localSheetId="0">#REF!</definedName>
    <definedName name="t121p">#REF!</definedName>
    <definedName name="t123p">#REF!</definedName>
    <definedName name="T12nc" localSheetId="3">#REF!</definedName>
    <definedName name="T12nc" localSheetId="2">#REF!</definedName>
    <definedName name="T12nc" localSheetId="0">#REF!</definedName>
    <definedName name="T12nc">#REF!</definedName>
    <definedName name="t12nc3p">#REF!</definedName>
    <definedName name="T12vc">#REF!</definedName>
    <definedName name="T12vl" localSheetId="3">#REF!</definedName>
    <definedName name="T12vl" localSheetId="2">#REF!</definedName>
    <definedName name="T12vl" localSheetId="0">#REF!</definedName>
    <definedName name="T12vl">#REF!</definedName>
    <definedName name="t141p">#REF!</definedName>
    <definedName name="t143p">#REF!</definedName>
    <definedName name="t7m" localSheetId="3">#REF!</definedName>
    <definedName name="t7m" localSheetId="2">#REF!</definedName>
    <definedName name="t7m" localSheetId="0">#REF!</definedName>
    <definedName name="t7m">#REF!</definedName>
    <definedName name="t8m" localSheetId="3">#REF!</definedName>
    <definedName name="t8m" localSheetId="2">#REF!</definedName>
    <definedName name="t8m" localSheetId="0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tram">#REF!</definedName>
    <definedName name="TBXD" localSheetId="3">#REF!</definedName>
    <definedName name="TBXD" localSheetId="2">#REF!</definedName>
    <definedName name="TBXD" localSheetId="0">#REF!</definedName>
    <definedName name="TBXD">#REF!</definedName>
    <definedName name="TC" localSheetId="3">#REF!</definedName>
    <definedName name="TC" localSheetId="2">#REF!</definedName>
    <definedName name="TC" localSheetId="0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 localSheetId="3">#REF!</definedName>
    <definedName name="tdia" localSheetId="2">#REF!</definedName>
    <definedName name="tdia" localSheetId="0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 localSheetId="3">#REF!</definedName>
    <definedName name="tk" localSheetId="2">#REF!</definedName>
    <definedName name="tk" localSheetId="0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 localSheetId="3">#REF!</definedName>
    <definedName name="TONG_HOP_THI_NGHIEM_DZ0.4KV" localSheetId="2">#REF!</definedName>
    <definedName name="TONG_HOP_THI_NGHIEM_DZ0.4KV" localSheetId="0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hi">#REF!</definedName>
    <definedName name="ttronmk">#REF!</definedName>
    <definedName name="tv75nc">#REF!</definedName>
    <definedName name="tv75vl">#REF!</definedName>
    <definedName name="ty_le">#REF!</definedName>
    <definedName name="ty_le_BTN" localSheetId="3">#REF!</definedName>
    <definedName name="ty_le_BTN" localSheetId="2">#REF!</definedName>
    <definedName name="ty_le_BTN" localSheetId="0">#REF!</definedName>
    <definedName name="ty_le_BTN">#REF!</definedName>
    <definedName name="Ty_le1">#REF!</definedName>
    <definedName name="thang">#REF!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 localSheetId="3">#REF!</definedName>
    <definedName name="thkp3" localSheetId="2">#REF!</definedName>
    <definedName name="thkp3" localSheetId="0">#REF!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pnoc">#REF!</definedName>
    <definedName name="uu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 localSheetId="3">#REF!</definedName>
    <definedName name="vat" localSheetId="2">#REF!</definedName>
    <definedName name="vat" localSheetId="0">#REF!</definedName>
    <definedName name="vat">#REF!</definedName>
    <definedName name="VAT_LIEU_DEN_CHAN_CONG_TRINH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 localSheetId="3">#REF!</definedName>
    <definedName name="vgk" localSheetId="2">#REF!</definedName>
    <definedName name="vgk" localSheetId="0">#REF!</definedName>
    <definedName name="vgk">#REF!</definedName>
    <definedName name="vgt" localSheetId="3">#REF!</definedName>
    <definedName name="vgt" localSheetId="2">#REF!</definedName>
    <definedName name="vgt" localSheetId="0">#REF!</definedName>
    <definedName name="vgt">#REF!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 localSheetId="3">#REF!</definedName>
    <definedName name="vldg" localSheetId="2">#REF!</definedName>
    <definedName name="vldg" localSheetId="0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chi._.tiÆt." localSheetId="3" hidden="1">{#N/A,#N/A,FALSE,"Chi ti?t"}</definedName>
    <definedName name="wrn.chi._.tiÆt." localSheetId="1" hidden="1">{#N/A,#N/A,FALSE,"Chi ti?t"}</definedName>
    <definedName name="wrn.chi._.tiÆt." localSheetId="2" hidden="1">{#N/A,#N/A,FALSE,"Chi ti?t"}</definedName>
    <definedName name="wrn.chi._.tiÆt." localSheetId="0" hidden="1">{#N/A,#N/A,FALSE,"Chi ti?t"}</definedName>
    <definedName name="wrn.chi._.tiÆt." hidden="1">{#N/A,#N/A,FALSE,"Chi ti?t"}</definedName>
    <definedName name="x1pind" localSheetId="3">#REF!</definedName>
    <definedName name="x1pind" localSheetId="2">#REF!</definedName>
    <definedName name="x1pind" localSheetId="0">#REF!</definedName>
    <definedName name="x1pind">#REF!</definedName>
    <definedName name="X1pINDnc">#REF!</definedName>
    <definedName name="X1pINDvc">#REF!</definedName>
    <definedName name="X1pINDvl">#REF!</definedName>
    <definedName name="x1pint" localSheetId="3">#REF!</definedName>
    <definedName name="x1pint" localSheetId="2">#REF!</definedName>
    <definedName name="x1pint" localSheetId="0">#REF!</definedName>
    <definedName name="x1pint">#REF!</definedName>
    <definedName name="x1ping" localSheetId="3">#REF!</definedName>
    <definedName name="x1ping" localSheetId="2">#REF!</definedName>
    <definedName name="x1ping" localSheetId="0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 localSheetId="3">#REF!</definedName>
    <definedName name="xd0.6" localSheetId="2">#REF!</definedName>
    <definedName name="xd0.6" localSheetId="0">#REF!</definedName>
    <definedName name="xd0.6">#REF!</definedName>
    <definedName name="xd1.3" localSheetId="3">#REF!</definedName>
    <definedName name="xd1.3" localSheetId="2">#REF!</definedName>
    <definedName name="xd1.3" localSheetId="0">#REF!</definedName>
    <definedName name="xd1.3">#REF!</definedName>
    <definedName name="xd1.5" localSheetId="3">#REF!</definedName>
    <definedName name="xd1.5" localSheetId="2">#REF!</definedName>
    <definedName name="xd1.5" localSheetId="0">#REF!</definedName>
    <definedName name="xd1.5">#REF!</definedName>
    <definedName name="xfco" localSheetId="3">#REF!</definedName>
    <definedName name="xfco" localSheetId="2">#REF!</definedName>
    <definedName name="xfco" localSheetId="0">#REF!</definedName>
    <definedName name="xfco">#REF!</definedName>
    <definedName name="xfco3p">#REF!</definedName>
    <definedName name="XFCOnc" localSheetId="3">#REF!</definedName>
    <definedName name="XFCOnc" localSheetId="2">#REF!</definedName>
    <definedName name="XFCOnc" localSheetId="0">#REF!</definedName>
    <definedName name="XFCOnc">#REF!</definedName>
    <definedName name="xfcotnc">#REF!</definedName>
    <definedName name="xfcotvl">#REF!</definedName>
    <definedName name="XFCOvl" localSheetId="3">#REF!</definedName>
    <definedName name="XFCOvl" localSheetId="2">#REF!</definedName>
    <definedName name="XFCOvl" localSheetId="0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 localSheetId="3">#REF!</definedName>
    <definedName name="xhn" localSheetId="2">#REF!</definedName>
    <definedName name="xhn" localSheetId="0">#REF!</definedName>
    <definedName name="xhn">#REF!</definedName>
    <definedName name="xig" localSheetId="3">#REF!</definedName>
    <definedName name="xig" localSheetId="2">#REF!</definedName>
    <definedName name="xig" localSheetId="0">#REF!</definedName>
    <definedName name="xig">#REF!</definedName>
    <definedName name="xig1" localSheetId="3">#REF!</definedName>
    <definedName name="xig1" localSheetId="2">#REF!</definedName>
    <definedName name="xig1" localSheetId="0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 localSheetId="3">#REF!</definedName>
    <definedName name="xin" localSheetId="2">#REF!</definedName>
    <definedName name="xin" localSheetId="0">#REF!</definedName>
    <definedName name="xin">#REF!</definedName>
    <definedName name="xin190" localSheetId="3">#REF!</definedName>
    <definedName name="xin190" localSheetId="2">#REF!</definedName>
    <definedName name="xin190" localSheetId="0">#REF!</definedName>
    <definedName name="xin190">#REF!</definedName>
    <definedName name="xin1903p">#REF!</definedName>
    <definedName name="xin3p">#REF!</definedName>
    <definedName name="xind" localSheetId="3">#REF!</definedName>
    <definedName name="xind" localSheetId="2">#REF!</definedName>
    <definedName name="xind" localSheetId="0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 localSheetId="3">#REF!</definedName>
    <definedName name="XINnc" localSheetId="2">#REF!</definedName>
    <definedName name="XINnc" localSheetId="0">#REF!</definedName>
    <definedName name="XINnc">#REF!</definedName>
    <definedName name="xint1p">#REF!</definedName>
    <definedName name="XINvc">#REF!</definedName>
    <definedName name="XINvl" localSheetId="3">#REF!</definedName>
    <definedName name="XINvl" localSheetId="2">#REF!</definedName>
    <definedName name="XINvl" localSheetId="0">#REF!</definedName>
    <definedName name="XINvl">#REF!</definedName>
    <definedName name="xing1p">#REF!</definedName>
    <definedName name="xingnc1p">#REF!</definedName>
    <definedName name="xingvl1p">#REF!</definedName>
    <definedName name="xit" localSheetId="3">#REF!</definedName>
    <definedName name="xit" localSheetId="2">#REF!</definedName>
    <definedName name="xit" localSheetId="0">#REF!</definedName>
    <definedName name="xit">#REF!</definedName>
    <definedName name="xit1" localSheetId="3">#REF!</definedName>
    <definedName name="xit1" localSheetId="2">#REF!</definedName>
    <definedName name="xit1" localSheetId="0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 localSheetId="3">#REF!</definedName>
    <definedName name="xk0.6" localSheetId="2">#REF!</definedName>
    <definedName name="xk0.6" localSheetId="0">#REF!</definedName>
    <definedName name="xk0.6">#REF!</definedName>
    <definedName name="xk1.3" localSheetId="3">#REF!</definedName>
    <definedName name="xk1.3" localSheetId="2">#REF!</definedName>
    <definedName name="xk1.3" localSheetId="0">#REF!</definedName>
    <definedName name="xk1.3">#REF!</definedName>
    <definedName name="xk1.5" localSheetId="3">#REF!</definedName>
    <definedName name="xk1.5" localSheetId="2">#REF!</definedName>
    <definedName name="xk1.5" localSheetId="0">#REF!</definedName>
    <definedName name="xk1.5">#REF!</definedName>
    <definedName name="xld1.4" localSheetId="3">#REF!</definedName>
    <definedName name="xld1.4" localSheetId="2">#REF!</definedName>
    <definedName name="xld1.4" localSheetId="0">#REF!</definedName>
    <definedName name="xld1.4">#REF!</definedName>
    <definedName name="xlk1.4" localSheetId="3">#REF!</definedName>
    <definedName name="xlk1.4" localSheetId="2">#REF!</definedName>
    <definedName name="xlk1.4" localSheetId="0">#REF!</definedName>
    <definedName name="xlk1.4">#REF!</definedName>
    <definedName name="XM">#REF!</definedName>
    <definedName name="xmcax">#REF!</definedName>
    <definedName name="xn">#REF!</definedName>
    <definedName name="xx">#REF!</definedName>
    <definedName name="y">#REF!</definedName>
    <definedName name="z" localSheetId="3">#REF!</definedName>
    <definedName name="z" localSheetId="2">#REF!</definedName>
    <definedName name="z" localSheetId="0">#REF!</definedName>
    <definedName name="z">#REF!</definedName>
    <definedName name="ZXD" localSheetId="3">#REF!</definedName>
    <definedName name="ZXD" localSheetId="2">#REF!</definedName>
    <definedName name="ZXD" localSheetId="0">#REF!</definedName>
    <definedName name="ZXD">#REF!</definedName>
    <definedName name="zXZ" localSheetId="0">#REF!</definedName>
    <definedName name="zXZ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<sst xmlns="http://schemas.openxmlformats.org/spreadsheetml/2006/main" count="613" uniqueCount="240">
  <si>
    <t>ĐVT: triệu đồng</t>
  </si>
  <si>
    <t>STT</t>
  </si>
  <si>
    <t>NGUỒN VỐN</t>
  </si>
  <si>
    <t>Tổng số</t>
  </si>
  <si>
    <t>A</t>
  </si>
  <si>
    <t>Vốn Cân đối ngân sách địa phương</t>
  </si>
  <si>
    <t>Phân theo nguồn vốn</t>
  </si>
  <si>
    <t xml:space="preserve">Vốn Ngân sách Tập trung </t>
  </si>
  <si>
    <t>Vốn Thu tiền Sử dụng đất</t>
  </si>
  <si>
    <t>Phân theo ngành và lĩnh vực</t>
  </si>
  <si>
    <t>Giáo dục và đào tạo</t>
  </si>
  <si>
    <t>Thể thao</t>
  </si>
  <si>
    <t>Văn hóa xã hội</t>
  </si>
  <si>
    <t>Thương mại du lịch</t>
  </si>
  <si>
    <t>Giao thông</t>
  </si>
  <si>
    <t>Cấp nước và dịch vụ công cộng</t>
  </si>
  <si>
    <t>Xử lý nước thải</t>
  </si>
  <si>
    <t>An ninh quốc phòng</t>
  </si>
  <si>
    <t>Quản lý nhà nước</t>
  </si>
  <si>
    <t>Tất toán hoàn thành công trình</t>
  </si>
  <si>
    <t xml:space="preserve">Dự phòng </t>
  </si>
  <si>
    <t>B</t>
  </si>
  <si>
    <t>TT</t>
  </si>
  <si>
    <t>Danh mục dự án</t>
  </si>
  <si>
    <t>Địa điểm xây dựng</t>
  </si>
  <si>
    <t>Địa điểm mở tài khoản của dự án</t>
  </si>
  <si>
    <t>Chủ dự án</t>
  </si>
  <si>
    <t>Mã số dự án</t>
  </si>
  <si>
    <t>Mã ngành kinh tế (loại, khoản)</t>
  </si>
  <si>
    <t>Năng lực thiết kế</t>
  </si>
  <si>
    <t>Thời gian KC-HT</t>
  </si>
  <si>
    <t>Quyết định đầu tư</t>
  </si>
  <si>
    <t>Kế hoạch vốn đầu tư công trung hạn giai đoạn 2016 - 2020</t>
  </si>
  <si>
    <t>Ghi   chú</t>
  </si>
  <si>
    <t>Số quyết định, ngày tháng năm</t>
  </si>
  <si>
    <t>Tổng mức đầu tư</t>
  </si>
  <si>
    <t>Trong đó</t>
  </si>
  <si>
    <t>Trong đó NSNN</t>
  </si>
  <si>
    <t>Thu hồi vốn đã ứng trước</t>
  </si>
  <si>
    <t>Trả nợ XDCB</t>
  </si>
  <si>
    <t xml:space="preserve">TỔNG SỐ </t>
  </si>
  <si>
    <t>Chuân bị đầu tư</t>
  </si>
  <si>
    <t>Dự án chuyển tiếp</t>
  </si>
  <si>
    <t>Dự án khởi công mới</t>
  </si>
  <si>
    <t xml:space="preserve">Dự phòng ngân sách </t>
  </si>
  <si>
    <t>PHÂN BỔ CÁC NGÀNH VÀ LĨNH VỰC</t>
  </si>
  <si>
    <t>DANH MỤC DỰ ÁN 2016</t>
  </si>
  <si>
    <t>I/</t>
  </si>
  <si>
    <t>CHUẨN BỊ ĐẦU TƯ</t>
  </si>
  <si>
    <t>1/</t>
  </si>
  <si>
    <t>GIÁO DỤC VÀ ĐÀO TẠO</t>
  </si>
  <si>
    <t>2/</t>
  </si>
  <si>
    <t>THỂ THAO</t>
  </si>
  <si>
    <t>3/</t>
  </si>
  <si>
    <t>VĂN HÓA XÃ HỘI</t>
  </si>
  <si>
    <t>4/</t>
  </si>
  <si>
    <t>THƯƠNG MẠI DU LỊCH</t>
  </si>
  <si>
    <t>5/</t>
  </si>
  <si>
    <t>GIAO THÔNG</t>
  </si>
  <si>
    <t>6/</t>
  </si>
  <si>
    <t>CẤP NƯỚC VÀ DỊCH VỤ CÔNG CỘNG</t>
  </si>
  <si>
    <t>7/</t>
  </si>
  <si>
    <t>XỬ LÝ NƯỚC THẢI</t>
  </si>
  <si>
    <t>8/</t>
  </si>
  <si>
    <t>AN NINH QUỐC PHỒNG</t>
  </si>
  <si>
    <t>9/</t>
  </si>
  <si>
    <t>QUẢN LÝ NHÀ NƯỚC</t>
  </si>
  <si>
    <t>II/</t>
  </si>
  <si>
    <t>CHUẨN BỊ THỰC HIỆN ĐẦU TƯ &amp; THỰC HIỆN ĐẦU TƯ</t>
  </si>
  <si>
    <t>a/ Dự án chuyển tiếp</t>
  </si>
  <si>
    <t>b/ Dự án khởi công mới</t>
  </si>
  <si>
    <t xml:space="preserve">   a/ Dự án chuyển tiếp</t>
  </si>
  <si>
    <t xml:space="preserve">  a). Dự án chuyển tiếp</t>
  </si>
  <si>
    <t>b).Dự án khởi công mới</t>
  </si>
  <si>
    <t>AN NINH QuỐC PHÒNG</t>
  </si>
  <si>
    <t>QuẢN LÝ NHÀ NƯỚC</t>
  </si>
  <si>
    <t>a).Dự án chuyển tiếp</t>
  </si>
  <si>
    <t>III</t>
  </si>
  <si>
    <t>IV</t>
  </si>
  <si>
    <t>Vốn phân bổ</t>
  </si>
  <si>
    <t>Tất toán công trình</t>
  </si>
  <si>
    <t>Dự phòng</t>
  </si>
  <si>
    <t>a</t>
  </si>
  <si>
    <t>b</t>
  </si>
  <si>
    <t>c</t>
  </si>
  <si>
    <t>TỔNG CỘNG (A+B)</t>
  </si>
  <si>
    <t>a). Dự án chuyển tiếp</t>
  </si>
  <si>
    <t>a/ Dự án chuyển tiếp</t>
  </si>
  <si>
    <t>P2</t>
  </si>
  <si>
    <t>KBSĐ</t>
  </si>
  <si>
    <t>TPĐ</t>
  </si>
  <si>
    <t>KBSĐ, KBĐT</t>
  </si>
  <si>
    <t xml:space="preserve">NGUỒN VỐN TẬP TRUNG </t>
  </si>
  <si>
    <t xml:space="preserve">NGUỒN VỐN SỬ DỤNG ĐẤT </t>
  </si>
  <si>
    <t>Ban QLDA&amp;PTQĐ</t>
  </si>
  <si>
    <t>Công trình bổ sung</t>
  </si>
  <si>
    <t xml:space="preserve"> Biểu 2a</t>
  </si>
  <si>
    <t>Ghi chú</t>
  </si>
  <si>
    <t>A.1.1</t>
  </si>
  <si>
    <t>A.1</t>
  </si>
  <si>
    <t>A.1.2</t>
  </si>
  <si>
    <t>A.1.3</t>
  </si>
  <si>
    <t>A.2</t>
  </si>
  <si>
    <t>B.1</t>
  </si>
  <si>
    <t>B.2</t>
  </si>
  <si>
    <t xml:space="preserve">Vốn Phân bổ </t>
  </si>
  <si>
    <t>Vốn Phân bổ</t>
  </si>
  <si>
    <t>Vốn kết dư năm 2017</t>
  </si>
  <si>
    <t>Hội trường thành phố Sa Đéc</t>
  </si>
  <si>
    <t>AH</t>
  </si>
  <si>
    <t>P1</t>
  </si>
  <si>
    <t>VPTU</t>
  </si>
  <si>
    <t>2018-2020</t>
  </si>
  <si>
    <t>DANH MỤC DỰ ÁN 2018</t>
  </si>
  <si>
    <t>B.3</t>
  </si>
  <si>
    <t xml:space="preserve"> Biểu 3</t>
  </si>
  <si>
    <t>Trong đó T,TW</t>
  </si>
  <si>
    <t>072</t>
  </si>
  <si>
    <t xml:space="preserve"> Đường Ông Hộ bờ phải (đoạn từ kênh Trung ương bờ trái đến cầu Nguyễn Thị Hồng Cúc)</t>
  </si>
  <si>
    <t>Xã TQT</t>
  </si>
  <si>
    <t>Đường Phạm Hữu Lầu (nối dài)</t>
  </si>
  <si>
    <t>Đường mới song song đường Nguyễn  Sinh Sắc (từ Hùng Vương - ĐT 848 nối dài)</t>
  </si>
  <si>
    <t>P2, TPĐ</t>
  </si>
  <si>
    <t>QĐ BCKTKT số: 237/QĐ-UBND-XDCB ngày 27/10/2014 của UBND TP; QĐ ĐC DA số: 248/QĐ-UBND-XDCB ngày 15/8/2018 của UBND TP</t>
  </si>
  <si>
    <t>TQT</t>
  </si>
  <si>
    <t>Đường Nguyễn Thị Minh Khai</t>
  </si>
  <si>
    <t>PAH</t>
  </si>
  <si>
    <t xml:space="preserve"> a/ Dự án chuyển tiếp</t>
  </si>
  <si>
    <t>Kè rạch Thông Lưu</t>
  </si>
  <si>
    <t>Đường Trần Quang Khải (đoạn từ cầu Sa Đéc 2 đến Cầu Cái Sơn)</t>
  </si>
  <si>
    <t>QĐ 316/UBND-XDCB ngày 30/10/2018</t>
  </si>
  <si>
    <t>* Chi phí chuẩn bị đầu tư giai đoạn sau</t>
  </si>
  <si>
    <t>P TQĐ</t>
  </si>
  <si>
    <t>Xã TPĐ</t>
  </si>
  <si>
    <t>Hội trường và phòng làm việc Khối vận xã Tân Phú Đông</t>
  </si>
  <si>
    <t>QĐ BCKTKT số: 314/UBND-XDCB ngày 30 tháng 10 năm 2018</t>
  </si>
  <si>
    <t>QĐ 230/UBND-XDCB ngày 25/10/2015; QĐĐC 225/QĐ-UBND-XDCB ngày 17/7/2018</t>
  </si>
  <si>
    <t>AN NINH QUỐC PHÒNG</t>
  </si>
  <si>
    <t>Mở rộng đường Xẻo Tre bờ phải</t>
  </si>
  <si>
    <t>Nâng cấp hẻm Tư Mão (hẻm  405 đường Nguyễn Tất Thành)</t>
  </si>
  <si>
    <t>2019-2020</t>
  </si>
  <si>
    <t>2016-2020</t>
  </si>
  <si>
    <t xml:space="preserve">QĐ BCKTKT số: 288/UBND-XDCB ngày 25/10/2016 của UBND thành phố Sa Đéc; QĐ điều chỉnh tg 345/QĐ-UBND-XDCB, ngày 28/11/2018 của UBND TP;  QĐ đ/c BCKTKT 70/UBND-XDCB ngày 17/4/2019 </t>
  </si>
  <si>
    <t>QĐ 317/QĐ-UBND-XDCB ngày 30/10/2018 của UBND TP</t>
  </si>
  <si>
    <t>P3, TQĐ</t>
  </si>
  <si>
    <t>Tổng cộng</t>
  </si>
  <si>
    <t>TQĐ</t>
  </si>
  <si>
    <t>Chuẩn bị đầu tư</t>
  </si>
  <si>
    <t>2014-2020</t>
  </si>
  <si>
    <t>(Kèm theo Tờ trình số:         /TTr-UBND  ngày       tháng 6 năm 2019 của UBND thành phố Sa Đéc)</t>
  </si>
  <si>
    <t xml:space="preserve">                         (Kèm theo Tờ trình số:         /TTr-UBND  ngày       tháng 6 năm 2019 của UBND thành phố Sa Đéc)</t>
  </si>
  <si>
    <t xml:space="preserve">            (Kèm theo Tờ trình số:         /TTr-UBND  ngày       tháng     năm 2019 của UBND thành phố Sa Đéc)</t>
  </si>
  <si>
    <t>Vốn sdd:4.000 chuyển nguồn: 886 trđ. Vốn tỉnh hỗ trợ: 10 tỷ.</t>
  </si>
  <si>
    <t xml:space="preserve">                           (Kèm theo Tờ trình số:        /TCKH ngày         tháng      năm 2019 của Phòng Tài chính- Kế hoạch)</t>
  </si>
  <si>
    <t>(Kèm theo Tờ trình số:        /TCKH ngày         tháng     năm 2019 của Phòng Tài chính- Kế hoạch)</t>
  </si>
  <si>
    <t>QĐ BCKTKT Số: 998/QĐ-UBND-HC ngày 29/8/2017 của UBND tỉnh Đồng Tháp;QĐ ĐC DA Số 1158/QĐ-UBND-HC ngày 09/10/2019 của UBND tỉnh Đồng Tháp</t>
  </si>
  <si>
    <t>2017-2020</t>
  </si>
  <si>
    <t>Kế hoạch vốn năm 2020</t>
  </si>
  <si>
    <t>Kế hoạch năm 2020</t>
  </si>
  <si>
    <t xml:space="preserve"> QĐ DA Số: 220/QĐ-UBND-XDCB ngày 20/10/2014 của UBND TP; QĐ số 197 ngày 09/6/2017 ; QĐ ĐC 362/18/12/2018 TG thực hiện</t>
  </si>
  <si>
    <t>Lũy kế thanh toán từ khởi công đến năm 2019</t>
  </si>
  <si>
    <t>Sửa chữa cầu Nguyễn Thanh Hùng</t>
  </si>
  <si>
    <t>Hàng rào Trường tiểu học Vĩnh Phước</t>
  </si>
  <si>
    <t xml:space="preserve">Đường số 01 và đường vào cụm dân cư xã Tân Khánh Đông </t>
  </si>
  <si>
    <t>TKĐ</t>
  </si>
  <si>
    <t>Khu hành chính Ủy ban nhân dân phường Tân Quy Đông</t>
  </si>
  <si>
    <t>Trường trung học cơ sở Hùng Vương</t>
  </si>
  <si>
    <t>2019-2021</t>
  </si>
  <si>
    <t>Đường Phạm Hữu Lầu nối dài đoạn từ rạch Bà Nhị đến đường Vành đai Tây Bắc</t>
  </si>
  <si>
    <t>2019-2022</t>
  </si>
  <si>
    <t>Đường Nguyễn Tất Thành (đoạn từ ĐT 848 đến đường Nguyễn Sinh Sắc)</t>
  </si>
  <si>
    <t>QĐ BCKTKT số: 106/QĐ-UBND-XDCB ngày 12/6/2019 của UBND TP</t>
  </si>
  <si>
    <t>P1,AH</t>
  </si>
  <si>
    <t>Hạ thế điện TKĐ: Điện Tư Ngươn+ Điện Tư Vui</t>
  </si>
  <si>
    <t>Hạ thế điện đường kênh KC 1</t>
  </si>
  <si>
    <t>Hạ thế điện P.An Hòa: điện R. Hai Đường+ Điện đường vào Khu CN A 1</t>
  </si>
  <si>
    <t>ĐIỀU CHỈNH KẾ HOẠCH ĐẦU TƯ CÔNG  NĂM 2020 DO VỐN TỈNH QUẢN LÝ VÀ PHÂN BỔ</t>
  </si>
  <si>
    <t xml:space="preserve"> Điều chỉnh kế hoạch năm 2020</t>
  </si>
  <si>
    <t>Lũy kê thanh toán từ khởi công đến năm 2019</t>
  </si>
  <si>
    <t xml:space="preserve"> KẾ HOẠCH ĐẦU TƯ CÔNG NĂM 2020 THÀNH PHỐ QUẢN LÝ </t>
  </si>
  <si>
    <t>Trường trung học cơ sở Võ Thị Sáu (đối ứng)</t>
  </si>
  <si>
    <t>Trường tiểu học Phú Long (đối ứng)</t>
  </si>
  <si>
    <t>Đường rạch Chùa bờ phải ( ĐT 848- Trường tiểu học Tân An)</t>
  </si>
  <si>
    <t>Tuyến cấp nước bờ phải Xếp Mương Đào (cầu Đông Huề- cống Ô. Hiếu)</t>
  </si>
  <si>
    <t>HT nước sạch TKĐ: tuyến nước đường Tư  Nhuận+ Tuyến nước bờ trái R. Bà Soi+ Tuyến nước đ. Rạch Mương Chài+ Tuyến nước đường Ô. Thung</t>
  </si>
  <si>
    <t xml:space="preserve"> HT nước sạch TPĐ:Tuyến nước R. Chùa- Bà Phủ+ Tuyến nước  đường kênh Tám Bê b.phải+ Tuyến cấp nước kênh Ba Dấu Ó bờ trái</t>
  </si>
  <si>
    <t xml:space="preserve"> HT cấp nước TPĐ: Tuyến ống cấp nước D60 đường kênh Ba Dấu ó bờ phải; tuyến ống cấp nước D75 đường kênh 85 bờ phải; tuyến ống cấp nước D60 đường kênh Mương Trâu bờ trái; tuyến ống cấp nước D75 kênh mương Trâu bờ phải</t>
  </si>
  <si>
    <t>HT cấp nước xã TQT: Tuyến nước đ. Hai Sanh+Tuyến nước đ. Kênh KC 1 bờ phải+ Tuyến nước đ. Vành đai Tây Bắc.</t>
  </si>
  <si>
    <t>Tuyến nước đ. Năm Nghi- Ba Làng</t>
  </si>
  <si>
    <t>QĐ 198/QĐ-UBND-XDCB ngày 29/10/2019 của UBND TP</t>
  </si>
  <si>
    <t>QĐ BCKTKT số:  354/QĐ-UBND-XDCB ngày 30/10/2015 của UBND TP;ĐC TGTH 378/27/12/2018</t>
  </si>
  <si>
    <t>QĐ BCKTKT số: 286/QĐ-UBND-XDCB ngày 24/10/2016 của UBND TP:ĐC TGTHDA 377/27/12/2018</t>
  </si>
  <si>
    <t>QĐ BCKTKT số: 287/QĐ-UBND-XDCB ngày 24/10/2016 của UBND TP; ĐC TGTH 379/27/12/2018</t>
  </si>
  <si>
    <t>073</t>
  </si>
  <si>
    <t xml:space="preserve">    (Kèm theo Tờ trình số:        /TCKH ngày         tháng    năm 2019 của Phòng Tài chính- Kế hoạch)</t>
  </si>
  <si>
    <t>BẢNG TỔNG HỢP GIAO CHỈ TIÊU  KẾ HOẠCH ĐẦU TƯ VÀ PHÁT TRIỂN THUỘC NGÂN SÁCH NHÀ NƯỚC NĂM 2020 DO THÀNH PHỐ QUẢN LÝ VÀ PHÂN BỔ</t>
  </si>
  <si>
    <t>(Kèm theo Tờ trình số:         /TCKH  ngày       tháng     năm 2019 của Phòng Tài chính - Kế hoạch)</t>
  </si>
  <si>
    <t xml:space="preserve"> Biểu 1</t>
  </si>
  <si>
    <t xml:space="preserve"> Biểu 2</t>
  </si>
  <si>
    <t xml:space="preserve">QĐ BCKTKT số  208/QĐ-UBND-XDCB ngày 30/10/2019 </t>
  </si>
  <si>
    <t xml:space="preserve">QĐ BCKTKT số  207/QĐ-UBND-XDCB ngày 30/10/2019 </t>
  </si>
  <si>
    <t xml:space="preserve">QĐ BCKTKT số  209/QĐ-UBND-XDCB ngày 30/10/2019 </t>
  </si>
  <si>
    <t xml:space="preserve">QĐ BCKTKT số 203/QĐ-UBND-XDCB ngày 30/10/2019 </t>
  </si>
  <si>
    <t xml:space="preserve">QĐ BCKTKT số  200/QĐ-UBND-XDCB ngày 29/10/2019 </t>
  </si>
  <si>
    <t xml:space="preserve">QĐ BCKTKT số 204/QĐ-UBND-XDCB ngày 30/10/2019 </t>
  </si>
  <si>
    <t>2018-2021</t>
  </si>
  <si>
    <t>QĐ BCKTKT số: 237/QĐ-UBND-XDCB ngày 27/10/2014 của UBND TP; QĐ ĐC DA số: 248/QĐ-UBND-XDCB ngày 15/8/2018 của UBND TP; QĐ ĐC TGTH 225/03/12/2019</t>
  </si>
  <si>
    <t>QĐ BCKTKT số 315A/QĐ-UBND-XDCB ngày 30/10/2018 của UBND TP; QĐ ĐC 224/03/12/2019</t>
  </si>
  <si>
    <t>QĐ 267/QĐ-UBND-XDCB ngày  16/8/2017; QĐ TGTHDA 228/QĐ-UBND-XDCB ngày11/12/2019</t>
  </si>
  <si>
    <t>QĐ BCKTKT số: 274/QĐ-UBND-XDCB ngày 20/10/2016 của UBND TP;QĐ BCKTKT số: 292/QĐ-UBND-XDCB ngày 05/10/2018 của UBND TP; QĐ DDCTGTH 229/13/12/2019</t>
  </si>
  <si>
    <t xml:space="preserve">QĐ BCKTKT số  202/QĐ-UBND-XDCB ngày 30/10/2019 </t>
  </si>
  <si>
    <t>QĐ 210/QĐ-UBND-XDCB ngày 30/10/2019 của UBND TP</t>
  </si>
  <si>
    <t>QĐ 205/QĐ-UBND-XDCB ngày 30/10/2019 của UBND TP</t>
  </si>
  <si>
    <t>QĐ 206/QĐ-UBND-XDCB ngày 30/10/2019 của UBND TP</t>
  </si>
  <si>
    <t xml:space="preserve">                           (Kèm theo Quyết định số:          /QĐ-UBND-HC ngày 27 tháng 12 năm 2019 của UBND thành phố Sa Đéc)</t>
  </si>
  <si>
    <t xml:space="preserve">                   (Kèm theo Quyết định số:           /QĐ-UBND-HC ngày 27 tháng 12 năm 2019 của UBND thành phố Sa Đéc)</t>
  </si>
  <si>
    <t>HỘI ĐỒNG NHÂN DÂN</t>
  </si>
  <si>
    <t>CÔNG HÒA XÃ HỘI CHỦ NGHĨA VIỆT NAM</t>
  </si>
  <si>
    <t>THÀNH PHỐ SA ĐÉC</t>
  </si>
  <si>
    <t>Độc lập - Tự do - Hạnh phúc</t>
  </si>
  <si>
    <t>--------------</t>
  </si>
  <si>
    <t>--------------------------</t>
  </si>
  <si>
    <t xml:space="preserve">  HỘI ĐỒNG NHÂN DÂN</t>
  </si>
  <si>
    <t xml:space="preserve">   THÀNH PHỐ SA ĐÉC</t>
  </si>
  <si>
    <t>PHỤ LỤC TỔNG HỢP</t>
  </si>
  <si>
    <t>(Kèm theo Nghị quyết số: 05/2019/NQ-HĐND ngày 19 tháng 12 năm 2019 của HĐND thành phố Sa Đéc)</t>
  </si>
  <si>
    <t>-------------</t>
  </si>
  <si>
    <r>
      <t>Biểu 1</t>
    </r>
    <r>
      <rPr>
        <sz val="13"/>
        <color indexed="8"/>
        <rFont val="Times New Roman"/>
        <family val="1"/>
      </rPr>
      <t xml:space="preserve"> kèm theo</t>
    </r>
  </si>
  <si>
    <r>
      <t xml:space="preserve">Biểu 2 </t>
    </r>
    <r>
      <rPr>
        <sz val="13"/>
        <color indexed="8"/>
        <rFont val="Times New Roman"/>
        <family val="1"/>
      </rPr>
      <t>kèm theo</t>
    </r>
  </si>
  <si>
    <t xml:space="preserve">           --------------</t>
  </si>
  <si>
    <t>CỘNG HÒA XÃ HỘI CHỦ NGHĨA VIỆT NAM</t>
  </si>
  <si>
    <t>----------------</t>
  </si>
  <si>
    <t>------------------------</t>
  </si>
  <si>
    <t>PHỤ LỤC SỐ 01</t>
  </si>
  <si>
    <t xml:space="preserve">                                (Kèm theo Nghị quyết số: 05/2019/NQ-HĐND ngày 19 tháng 12 năm 2019 của HĐND thành phố Sa Đéc)</t>
  </si>
  <si>
    <t xml:space="preserve">QĐ BCKTKT số: 312/UBND-XDCB ngày 26/10/2018 của UBND thành phố </t>
  </si>
  <si>
    <t xml:space="preserve">                       (Kèm theo Nghị quyết số: 05/2019/NQ-HĐND ngày 19 tháng 12 năm 2019 của HĐND thành phố Sa Đéc)</t>
  </si>
  <si>
    <t>PHỤ LỤC SỐ 02</t>
  </si>
  <si>
    <t xml:space="preserve">            (Kèm theo Nghị quyết số: 05/2019/NQ-HĐND ngày 19 tháng 12 năm 2019 của HĐND thành phố Sa Đéc)</t>
  </si>
  <si>
    <t>PHỤ LỤC SỐ 03</t>
  </si>
</sst>
</file>

<file path=xl/styles.xml><?xml version="1.0" encoding="utf-8"?>
<styleSheet xmlns="http://schemas.openxmlformats.org/spreadsheetml/2006/main">
  <numFmts count="6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;\-&quot;£&quot;#,##0.00"/>
    <numFmt numFmtId="173" formatCode="_-* #,##0_-;\-* #,##0_-;_-* &quot;-&quot;_-;_-@_-"/>
    <numFmt numFmtId="174" formatCode="_-* #,##0.00_-;\-* #,##0.00_-;_-* &quot;-&quot;??_-;_-@_-"/>
    <numFmt numFmtId="175" formatCode="_-* #,##0.00\ _€_-;\-* #,##0.00\ _€_-;_-* &quot;-&quot;??\ _€_-;_-@_-"/>
    <numFmt numFmtId="176" formatCode="#,##0_ ;\-#,##0\ "/>
    <numFmt numFmtId="177" formatCode="_-* #,##0\ _€_-;\-* #,##0\ _€_-;_-* &quot;-&quot;??\ _€_-;_-@_-"/>
    <numFmt numFmtId="178" formatCode="&quot;.&quot;###&quot;,&quot;0&quot;.&quot;00_);\(&quot;.&quot;###&quot;,&quot;0&quot;.&quot;00\)"/>
    <numFmt numFmtId="179" formatCode="#,##0\ &quot;DM&quot;;\-#,##0\ &quot;DM&quot;"/>
    <numFmt numFmtId="180" formatCode="_ * #,##0_ ;_ * \-#,##0_ ;_ * &quot;-&quot;_ ;_ @_ "/>
    <numFmt numFmtId="181" formatCode="0.000000000"/>
    <numFmt numFmtId="182" formatCode="0.000%"/>
    <numFmt numFmtId="183" formatCode="0.0%"/>
    <numFmt numFmtId="184" formatCode="0.0000%"/>
    <numFmt numFmtId="185" formatCode="_ * #,##0.00_ ;_ * \-#,##0.00_ ;_ * &quot;-&quot;??_ ;_ @_ "/>
    <numFmt numFmtId="186" formatCode="_-* #,##0.00\ _V_N_D_-;\-* #,##0.00\ _V_N_D_-;_-* &quot;-&quot;??\ _V_N_D_-;_-@_-"/>
    <numFmt numFmtId="187" formatCode="#,##0;\(#,##0\)"/>
    <numFmt numFmtId="188" formatCode="&quot;$&quot;#,##0\ ;\(&quot;$&quot;#,##0\)"/>
    <numFmt numFmtId="189" formatCode="\t0.00%"/>
    <numFmt numFmtId="190" formatCode="m\o\n\th\ \D\,\ \y\y\y\y"/>
    <numFmt numFmtId="191" formatCode="_-* #,##0\ _D_M_-;\-* #,##0\ _D_M_-;_-* &quot;-&quot;\ _D_M_-;_-@_-"/>
    <numFmt numFmtId="192" formatCode="_-* #,##0.00\ _D_M_-;\-* #,##0.00\ _D_M_-;_-* &quot;-&quot;??\ _D_M_-;_-@_-"/>
    <numFmt numFmtId="193" formatCode="\t#\ ??/??"/>
    <numFmt numFmtId="194" formatCode="_-[$€-2]* #,##0.00_-;\-[$€-2]* #,##0.00_-;_-[$€-2]* &quot;-&quot;??_-"/>
    <numFmt numFmtId="195" formatCode="#.00"/>
    <numFmt numFmtId="196" formatCode="#,###;\-#,###;&quot;&quot;;_(@_)"/>
    <numFmt numFmtId="197" formatCode="#."/>
    <numFmt numFmtId="198" formatCode="0.0000"/>
    <numFmt numFmtId="199" formatCode="#,##0\ &quot;$&quot;_);[Red]\(#,##0\ &quot;$&quot;\)"/>
    <numFmt numFmtId="200" formatCode="_-* #,##0\ &quot;kr&quot;_-;\-* #,##0\ &quot;kr&quot;_-;_-* &quot;-&quot;\ &quot;kr&quot;_-;_-@_-"/>
    <numFmt numFmtId="201" formatCode="#,##0.000"/>
    <numFmt numFmtId="202" formatCode="_-* #,##0.0\ _F_-;\-* #,##0.0\ _F_-;_-* &quot;-&quot;??\ _F_-;_-@_-"/>
    <numFmt numFmtId="203" formatCode="_-* #,##0\ _F_-;\-* #,##0\ _F_-;_-* &quot;-&quot;\ _F_-;_-@_-"/>
    <numFmt numFmtId="204" formatCode="0.000\ "/>
    <numFmt numFmtId="205" formatCode="#,##0\ &quot;Lt&quot;;[Red]\-#,##0\ &quot;Lt&quot;"/>
    <numFmt numFmtId="206" formatCode="#,###,###.00"/>
    <numFmt numFmtId="207" formatCode="#,###,###,###.00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&quot;\&quot;#,##0.00;[Red]&quot;\&quot;\-#,##0.00"/>
    <numFmt numFmtId="211" formatCode="00&quot;.&quot;000"/>
    <numFmt numFmtId="212" formatCode="_-&quot;$&quot;* #,##0_-;\-&quot;$&quot;* #,##0_-;_-&quot;$&quot;* &quot;-&quot;_-;_-@_-"/>
    <numFmt numFmtId="213" formatCode="&quot;$&quot;#,##0;[Red]\-&quot;$&quot;#,##0"/>
    <numFmt numFmtId="214" formatCode="_-&quot;$&quot;* #,##0.00_-;\-&quot;$&quot;* #,##0.00_-;_-&quot;$&quot;* &quot;-&quot;??_-;_-@_-"/>
    <numFmt numFmtId="215" formatCode="_(* #,##0_);_(* \(#,##0\);_(* &quot;-&quot;??_);_(@_)"/>
    <numFmt numFmtId="216" formatCode="#,##0.0"/>
    <numFmt numFmtId="217" formatCode="_-* #,##0.0\ _€_-;\-* #,##0.0\ _€_-;_-* &quot;-&quot;??\ _€_-;_-@_-"/>
  </numFmts>
  <fonts count="170">
    <font>
      <sz val="11"/>
      <color indexed="8"/>
      <name val="Calibri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2"/>
      <name val="돋움체"/>
      <family val="3"/>
    </font>
    <font>
      <sz val="14"/>
      <name val="??"/>
      <family val="3"/>
    </font>
    <font>
      <sz val="10"/>
      <name val="Arial"/>
      <family val="2"/>
    </font>
    <font>
      <sz val="10"/>
      <name val="??"/>
      <family val="0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Helv"/>
      <family val="2"/>
    </font>
    <font>
      <sz val="10"/>
      <name val="MS Sans Serif"/>
      <family val="2"/>
    </font>
    <font>
      <sz val="11"/>
      <name val="–¾’©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sz val="12"/>
      <name val="µ¸¿òÃ¼"/>
      <family val="0"/>
    </font>
    <font>
      <sz val="11"/>
      <name val="돋움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0"/>
      <name val="VNI-Aptima"/>
      <family val="0"/>
    </font>
    <font>
      <sz val="14"/>
      <color indexed="8"/>
      <name val="Times New Roman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1"/>
      <color indexed="12"/>
      <name val="Times New Roman"/>
      <family val="1"/>
    </font>
    <font>
      <sz val="12"/>
      <name val="Arial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 New"/>
      <family val="3"/>
    </font>
    <font>
      <sz val="13"/>
      <name val="VNI-Times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Helvetica Neue"/>
      <family val="0"/>
    </font>
    <font>
      <sz val="13"/>
      <name val=".VnTime"/>
      <family val="2"/>
    </font>
    <font>
      <sz val="10"/>
      <name val="vni-times"/>
      <family val="0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color indexed="10"/>
      <name val="VNI-Helve-Condense"/>
      <family val="0"/>
    </font>
    <font>
      <sz val="10"/>
      <name val=".VnAvant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4"/>
      <name val=".VnArial"/>
      <family val="2"/>
    </font>
    <font>
      <sz val="16"/>
      <name val="AngsanaUPC"/>
      <family val="1"/>
    </font>
    <font>
      <sz val="12"/>
      <name val="뼻뮝"/>
      <family val="1"/>
    </font>
    <font>
      <sz val="10"/>
      <name val="명조"/>
      <family val="3"/>
    </font>
    <font>
      <sz val="12"/>
      <name val="바탕체"/>
      <family val="1"/>
    </font>
    <font>
      <sz val="10"/>
      <name val="굴림체"/>
      <family val="0"/>
    </font>
    <font>
      <sz val="10"/>
      <name val="ＭＳ Ｐ明朝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b/>
      <sz val="24"/>
      <name val="Times New Roman"/>
      <family val="1"/>
    </font>
    <font>
      <b/>
      <sz val="14"/>
      <name val="Times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30"/>
      <name val="Times New Roman"/>
      <family val="1"/>
    </font>
    <font>
      <sz val="12"/>
      <color indexed="62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8"/>
      <color indexed="56"/>
      <name val="Cambria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sz val="18"/>
      <color indexed="12"/>
      <name val="Times New Roman"/>
      <family val="1"/>
    </font>
    <font>
      <sz val="11"/>
      <color indexed="12"/>
      <name val="Calibri"/>
      <family val="2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sz val="8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rgb="FF0000FF"/>
      <name val="Times New Roman"/>
      <family val="1"/>
    </font>
    <font>
      <sz val="18"/>
      <color rgb="FF0000FF"/>
      <name val="Times New Roman"/>
      <family val="1"/>
    </font>
    <font>
      <sz val="11"/>
      <color rgb="FF0000FF"/>
      <name val="Calibri"/>
      <family val="2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sz val="12"/>
      <color rgb="FF0033CC"/>
      <name val="Times New Roman"/>
      <family val="1"/>
    </font>
    <font>
      <sz val="11"/>
      <color rgb="FF0033CC"/>
      <name val="Times New Roman"/>
      <family val="1"/>
    </font>
    <font>
      <sz val="8"/>
      <color rgb="FF0033CC"/>
      <name val="Times New Roman"/>
      <family val="1"/>
    </font>
    <font>
      <sz val="12"/>
      <color rgb="FF0000CC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4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3" fontId="10" fillId="0" borderId="1">
      <alignment/>
      <protection/>
    </xf>
    <xf numFmtId="17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0" fontId="13" fillId="0" borderId="2">
      <alignment/>
      <protection/>
    </xf>
    <xf numFmtId="180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3" fontId="10" fillId="0" borderId="1">
      <alignment/>
      <protection/>
    </xf>
    <xf numFmtId="3" fontId="10" fillId="0" borderId="1">
      <alignment/>
      <protection/>
    </xf>
    <xf numFmtId="0" fontId="21" fillId="2" borderId="0">
      <alignment/>
      <protection/>
    </xf>
    <xf numFmtId="9" fontId="0" fillId="0" borderId="0" applyFont="0" applyFill="0" applyBorder="0" applyAlignment="0" applyProtection="0"/>
    <xf numFmtId="0" fontId="22" fillId="2" borderId="0">
      <alignment/>
      <protection/>
    </xf>
    <xf numFmtId="0" fontId="9" fillId="0" borderId="0">
      <alignment/>
      <protection/>
    </xf>
    <xf numFmtId="0" fontId="1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>
      <alignment/>
      <protection/>
    </xf>
    <xf numFmtId="0" fontId="24" fillId="0" borderId="0">
      <alignment wrapText="1"/>
      <protection/>
    </xf>
    <xf numFmtId="0" fontId="1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26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6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27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27" fillId="2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2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2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2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27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27" fillId="4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8" fillId="4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1" fillId="0" borderId="0" applyFill="0" applyBorder="0" applyAlignment="0">
      <protection/>
    </xf>
    <xf numFmtId="0" fontId="129" fillId="46" borderId="3" applyNumberFormat="0" applyAlignment="0" applyProtection="0"/>
    <xf numFmtId="0" fontId="32" fillId="2" borderId="4" applyNumberFormat="0" applyAlignment="0" applyProtection="0"/>
    <xf numFmtId="0" fontId="32" fillId="2" borderId="4" applyNumberFormat="0" applyAlignment="0" applyProtection="0"/>
    <xf numFmtId="0" fontId="33" fillId="0" borderId="0">
      <alignment/>
      <protection/>
    </xf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37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2" fillId="0" borderId="0">
      <alignment/>
      <protection/>
    </xf>
    <xf numFmtId="0" fontId="130" fillId="47" borderId="5" applyNumberFormat="0" applyAlignment="0" applyProtection="0"/>
    <xf numFmtId="0" fontId="34" fillId="48" borderId="6" applyNumberFormat="0" applyAlignment="0" applyProtection="0"/>
    <xf numFmtId="0" fontId="34" fillId="48" borderId="6" applyNumberFormat="0" applyAlignment="0" applyProtection="0"/>
    <xf numFmtId="1" fontId="35" fillId="0" borderId="7" applyBorder="0">
      <alignment/>
      <protection/>
    </xf>
    <xf numFmtId="190" fontId="38" fillId="0" borderId="0">
      <alignment/>
      <protection locked="0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12" fillId="0" borderId="0">
      <alignment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49" borderId="11" applyNumberFormat="0" applyAlignment="0" applyProtection="0"/>
    <xf numFmtId="0" fontId="43" fillId="14" borderId="4" applyNumberFormat="0" applyAlignment="0" applyProtection="0"/>
    <xf numFmtId="3" fontId="0" fillId="0" borderId="0" applyFont="0" applyBorder="0" applyAlignment="0">
      <protection/>
    </xf>
    <xf numFmtId="194" fontId="9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0" fillId="0" borderId="0" applyFont="0" applyBorder="0" applyAlignment="0">
      <protection/>
    </xf>
    <xf numFmtId="195" fontId="38" fillId="0" borderId="0">
      <alignment/>
      <protection locked="0"/>
    </xf>
    <xf numFmtId="0" fontId="132" fillId="0" borderId="0" applyNumberFormat="0" applyFill="0" applyBorder="0" applyAlignment="0" applyProtection="0"/>
    <xf numFmtId="0" fontId="0" fillId="50" borderId="12" applyNumberFormat="0" applyFont="0" applyAlignment="0" applyProtection="0"/>
    <xf numFmtId="0" fontId="133" fillId="51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2" borderId="0" applyNumberFormat="0" applyBorder="0" applyAlignment="0" applyProtection="0"/>
    <xf numFmtId="196" fontId="0" fillId="0" borderId="0" applyFont="0" applyFill="0" applyBorder="0" applyAlignment="0" applyProtection="0"/>
    <xf numFmtId="0" fontId="47" fillId="0" borderId="0">
      <alignment horizontal="left"/>
      <protection/>
    </xf>
    <xf numFmtId="0" fontId="48" fillId="0" borderId="13" applyNumberFormat="0" applyAlignment="0" applyProtection="0"/>
    <xf numFmtId="0" fontId="48" fillId="0" borderId="14">
      <alignment horizontal="left" vertical="center"/>
      <protection/>
    </xf>
    <xf numFmtId="0" fontId="13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5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6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7" fontId="51" fillId="0" borderId="0">
      <alignment/>
      <protection locked="0"/>
    </xf>
    <xf numFmtId="197" fontId="51" fillId="0" borderId="0">
      <alignment/>
      <protection locked="0"/>
    </xf>
    <xf numFmtId="0" fontId="1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8" fillId="52" borderId="3" applyNumberFormat="0" applyAlignment="0" applyProtection="0"/>
    <xf numFmtId="0" fontId="46" fillId="50" borderId="1" applyNumberFormat="0" applyBorder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34" fillId="4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39" fillId="0" borderId="19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38" fontId="19" fillId="0" borderId="0" applyFont="0" applyFill="0" applyBorder="0" applyAlignment="0" applyProtection="0"/>
    <xf numFmtId="4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21">
      <alignment/>
      <protection/>
    </xf>
    <xf numFmtId="198" fontId="9" fillId="0" borderId="22">
      <alignment/>
      <protection/>
    </xf>
    <xf numFmtId="199" fontId="1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0" fillId="0" borderId="0" applyNumberFormat="0" applyFont="0" applyFill="0" applyAlignment="0">
      <protection/>
    </xf>
    <xf numFmtId="0" fontId="140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37" fillId="0" borderId="0">
      <alignment/>
      <protection/>
    </xf>
    <xf numFmtId="37" fontId="58" fillId="0" borderId="0">
      <alignment/>
      <protection/>
    </xf>
    <xf numFmtId="172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0" borderId="0" applyNumberFormat="0" applyBorder="0" applyProtection="0">
      <alignment/>
    </xf>
    <xf numFmtId="0" fontId="7" fillId="0" borderId="0">
      <alignment/>
      <protection/>
    </xf>
    <xf numFmtId="0" fontId="62" fillId="0" borderId="0" applyNumberFormat="0" applyBorder="0" applyProtection="0">
      <alignment/>
    </xf>
    <xf numFmtId="0" fontId="126" fillId="0" borderId="0">
      <alignment/>
      <protection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62" fillId="0" borderId="0" applyNumberFormat="0" applyBorder="0" applyProtection="0">
      <alignment/>
    </xf>
    <xf numFmtId="0" fontId="141" fillId="0" borderId="0">
      <alignment/>
      <protection/>
    </xf>
    <xf numFmtId="0" fontId="12" fillId="0" borderId="0">
      <alignment/>
      <protection/>
    </xf>
    <xf numFmtId="0" fontId="63" fillId="0" borderId="0">
      <alignment/>
      <protection/>
    </xf>
    <xf numFmtId="0" fontId="63" fillId="0" borderId="0" applyProtection="0">
      <alignment/>
    </xf>
    <xf numFmtId="0" fontId="63" fillId="0" borderId="0" applyProtection="0">
      <alignment/>
    </xf>
    <xf numFmtId="0" fontId="63" fillId="0" borderId="0" applyProtection="0">
      <alignment/>
    </xf>
    <xf numFmtId="0" fontId="63" fillId="0" borderId="0" applyProtection="0">
      <alignment/>
    </xf>
    <xf numFmtId="0" fontId="63" fillId="0" borderId="0" applyProtection="0">
      <alignment/>
    </xf>
    <xf numFmtId="0" fontId="14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64" fillId="0" borderId="0" applyNumberFormat="0" applyFill="0" applyBorder="0" applyProtection="0">
      <alignment vertical="top"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8" fillId="49" borderId="0">
      <alignment/>
      <protection/>
    </xf>
    <xf numFmtId="0" fontId="0" fillId="55" borderId="23" applyNumberFormat="0" applyFont="0" applyAlignment="0" applyProtection="0"/>
    <xf numFmtId="0" fontId="0" fillId="50" borderId="12" applyNumberFormat="0" applyFont="0" applyAlignment="0" applyProtection="0"/>
    <xf numFmtId="0" fontId="0" fillId="50" borderId="12" applyNumberFormat="0" applyFon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0" fontId="143" fillId="46" borderId="24" applyNumberFormat="0" applyAlignment="0" applyProtection="0"/>
    <xf numFmtId="0" fontId="42" fillId="2" borderId="11" applyNumberFormat="0" applyAlignment="0" applyProtection="0"/>
    <xf numFmtId="0" fontId="42" fillId="2" borderId="11" applyNumberFormat="0" applyAlignment="0" applyProtection="0"/>
    <xf numFmtId="0" fontId="54" fillId="0" borderId="20" applyNumberFormat="0" applyFill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25" applyNumberFormat="0" applyBorder="0">
      <alignment/>
      <protection/>
    </xf>
    <xf numFmtId="0" fontId="9" fillId="0" borderId="0" applyNumberFormat="0" applyFill="0" applyBorder="0" applyAlignment="0" applyProtection="0"/>
    <xf numFmtId="3" fontId="66" fillId="0" borderId="26">
      <alignment horizontal="right" wrapText="1"/>
      <protection/>
    </xf>
    <xf numFmtId="0" fontId="26" fillId="32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9" fillId="0" borderId="27">
      <alignment horizontal="center"/>
      <protection/>
    </xf>
    <xf numFmtId="201" fontId="0" fillId="0" borderId="0" applyFont="0" applyFill="0" applyBorder="0" applyAlignment="0" applyProtection="0"/>
    <xf numFmtId="0" fontId="55" fillId="0" borderId="0">
      <alignment/>
      <protection/>
    </xf>
    <xf numFmtId="202" fontId="9" fillId="0" borderId="28">
      <alignment horizontal="right" vertical="center"/>
      <protection/>
    </xf>
    <xf numFmtId="202" fontId="9" fillId="0" borderId="28">
      <alignment horizontal="right" vertical="center"/>
      <protection/>
    </xf>
    <xf numFmtId="0" fontId="67" fillId="0" borderId="0" applyNumberFormat="0" applyFill="0" applyBorder="0" applyAlignment="0" applyProtection="0"/>
    <xf numFmtId="0" fontId="32" fillId="49" borderId="4" applyNumberFormat="0" applyAlignment="0" applyProtection="0"/>
    <xf numFmtId="0" fontId="1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5" fillId="0" borderId="29" applyNumberFormat="0" applyFill="0" applyAlignment="0" applyProtection="0"/>
    <xf numFmtId="197" fontId="38" fillId="0" borderId="30">
      <alignment/>
      <protection locked="0"/>
    </xf>
    <xf numFmtId="197" fontId="38" fillId="0" borderId="30">
      <alignment/>
      <protection locked="0"/>
    </xf>
    <xf numFmtId="0" fontId="69" fillId="0" borderId="31" applyNumberFormat="0" applyFill="0" applyAlignment="0" applyProtection="0"/>
    <xf numFmtId="0" fontId="45" fillId="8" borderId="0" applyNumberFormat="0" applyBorder="0" applyAlignment="0" applyProtection="0"/>
    <xf numFmtId="0" fontId="70" fillId="0" borderId="0" applyBorder="0">
      <alignment vertical="top" wrapText="1"/>
      <protection/>
    </xf>
    <xf numFmtId="203" fontId="9" fillId="0" borderId="28">
      <alignment horizontal="center"/>
      <protection/>
    </xf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54" borderId="0" applyNumberFormat="0" applyBorder="0" applyAlignment="0" applyProtection="0"/>
    <xf numFmtId="204" fontId="71" fillId="0" borderId="0" applyFont="0" applyFill="0" applyBorder="0" applyAlignment="0" applyProtection="0"/>
    <xf numFmtId="205" fontId="5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6" fontId="9" fillId="0" borderId="0">
      <alignment/>
      <protection/>
    </xf>
    <xf numFmtId="207" fontId="9" fillId="0" borderId="1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>
      <alignment/>
      <protection/>
    </xf>
    <xf numFmtId="0" fontId="77" fillId="0" borderId="2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78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79" fillId="0" borderId="0">
      <alignment/>
      <protection/>
    </xf>
    <xf numFmtId="0" fontId="53" fillId="0" borderId="0">
      <alignment/>
      <protection/>
    </xf>
    <xf numFmtId="173" fontId="63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80" fillId="0" borderId="0">
      <alignment/>
      <protection/>
    </xf>
    <xf numFmtId="212" fontId="63" fillId="0" borderId="0" applyFont="0" applyFill="0" applyBorder="0" applyAlignment="0" applyProtection="0"/>
    <xf numFmtId="213" fontId="15" fillId="0" borderId="0" applyFont="0" applyFill="0" applyBorder="0" applyAlignment="0" applyProtection="0"/>
    <xf numFmtId="214" fontId="63" fillId="0" borderId="0" applyFont="0" applyFill="0" applyBorder="0" applyAlignment="0" applyProtection="0"/>
    <xf numFmtId="174" fontId="19" fillId="0" borderId="0" applyNumberFormat="0" applyFont="0" applyFill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6" fontId="5" fillId="0" borderId="1" xfId="146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8" fillId="0" borderId="1" xfId="267" applyFont="1" applyFill="1" applyBorder="1" applyAlignment="1">
      <alignment horizontal="left" vertical="center" wrapText="1"/>
      <protection/>
    </xf>
    <xf numFmtId="0" fontId="4" fillId="0" borderId="7" xfId="0" applyFont="1" applyBorder="1" applyAlignment="1">
      <alignment horizontal="center"/>
    </xf>
    <xf numFmtId="0" fontId="8" fillId="0" borderId="32" xfId="267" applyFont="1" applyFill="1" applyBorder="1" applyAlignment="1">
      <alignment horizontal="left" vertical="center" wrapText="1"/>
      <protection/>
    </xf>
    <xf numFmtId="0" fontId="82" fillId="49" borderId="0" xfId="267" applyFont="1" applyFill="1" applyBorder="1" applyAlignment="1">
      <alignment vertical="center" wrapText="1"/>
      <protection/>
    </xf>
    <xf numFmtId="0" fontId="83" fillId="49" borderId="0" xfId="267" applyFont="1" applyFill="1" applyBorder="1" applyAlignment="1">
      <alignment vertical="center" wrapText="1"/>
      <protection/>
    </xf>
    <xf numFmtId="0" fontId="83" fillId="0" borderId="0" xfId="267" applyFont="1" applyFill="1" applyBorder="1" applyAlignment="1">
      <alignment vertical="center" wrapText="1"/>
      <protection/>
    </xf>
    <xf numFmtId="3" fontId="84" fillId="49" borderId="0" xfId="148" applyNumberFormat="1" applyFont="1" applyFill="1" applyBorder="1" applyAlignment="1">
      <alignment horizontal="right" vertical="center" wrapText="1"/>
    </xf>
    <xf numFmtId="0" fontId="85" fillId="0" borderId="33" xfId="267" applyFont="1" applyFill="1" applyBorder="1" applyAlignment="1">
      <alignment vertical="center" wrapText="1"/>
      <protection/>
    </xf>
    <xf numFmtId="0" fontId="85" fillId="49" borderId="33" xfId="267" applyFont="1" applyFill="1" applyBorder="1" applyAlignment="1">
      <alignment vertical="center" wrapText="1"/>
      <protection/>
    </xf>
    <xf numFmtId="0" fontId="85" fillId="49" borderId="33" xfId="267" applyFont="1" applyFill="1" applyBorder="1" applyAlignment="1">
      <alignment horizontal="center" vertical="center" wrapText="1"/>
      <protection/>
    </xf>
    <xf numFmtId="0" fontId="85" fillId="49" borderId="33" xfId="267" applyFont="1" applyFill="1" applyBorder="1" applyAlignment="1">
      <alignment horizontal="right" vertical="center" wrapText="1"/>
      <protection/>
    </xf>
    <xf numFmtId="0" fontId="82" fillId="49" borderId="0" xfId="267" applyFont="1" applyFill="1" applyBorder="1" applyAlignment="1">
      <alignment horizontal="center" vertical="center"/>
      <protection/>
    </xf>
    <xf numFmtId="0" fontId="88" fillId="49" borderId="0" xfId="267" applyFont="1" applyFill="1" applyBorder="1" applyAlignment="1">
      <alignment horizontal="center" vertical="center"/>
      <protection/>
    </xf>
    <xf numFmtId="0" fontId="88" fillId="0" borderId="0" xfId="267" applyFont="1" applyFill="1" applyBorder="1" applyAlignment="1">
      <alignment horizontal="center" vertical="center"/>
      <protection/>
    </xf>
    <xf numFmtId="3" fontId="61" fillId="49" borderId="34" xfId="319" applyNumberFormat="1" applyFont="1" applyFill="1" applyBorder="1" applyAlignment="1">
      <alignment horizontal="center" vertical="center" wrapText="1"/>
      <protection/>
    </xf>
    <xf numFmtId="3" fontId="61" fillId="0" borderId="1" xfId="267" applyNumberFormat="1" applyFont="1" applyFill="1" applyBorder="1" applyAlignment="1">
      <alignment horizontal="center" vertical="center" wrapText="1"/>
      <protection/>
    </xf>
    <xf numFmtId="3" fontId="61" fillId="49" borderId="1" xfId="267" applyNumberFormat="1" applyFont="1" applyFill="1" applyBorder="1" applyAlignment="1">
      <alignment horizontal="center" vertical="center" wrapText="1"/>
      <protection/>
    </xf>
    <xf numFmtId="0" fontId="82" fillId="49" borderId="0" xfId="267" applyFont="1" applyFill="1" applyBorder="1" applyAlignment="1">
      <alignment horizontal="center" vertical="center" wrapText="1"/>
      <protection/>
    </xf>
    <xf numFmtId="0" fontId="89" fillId="49" borderId="0" xfId="267" applyFont="1" applyFill="1" applyBorder="1" applyAlignment="1">
      <alignment horizontal="center" vertical="center" wrapText="1"/>
      <protection/>
    </xf>
    <xf numFmtId="0" fontId="89" fillId="0" borderId="0" xfId="267" applyFont="1" applyFill="1" applyBorder="1" applyAlignment="1">
      <alignment horizontal="center" vertical="center" wrapText="1"/>
      <protection/>
    </xf>
    <xf numFmtId="3" fontId="84" fillId="0" borderId="32" xfId="267" applyNumberFormat="1" applyFont="1" applyFill="1" applyBorder="1" applyAlignment="1">
      <alignment horizontal="center" vertical="center" wrapText="1"/>
      <protection/>
    </xf>
    <xf numFmtId="3" fontId="84" fillId="49" borderId="32" xfId="319" applyNumberFormat="1" applyFont="1" applyFill="1" applyBorder="1" applyAlignment="1">
      <alignment horizontal="center" vertical="center" wrapText="1"/>
      <protection/>
    </xf>
    <xf numFmtId="3" fontId="61" fillId="49" borderId="32" xfId="267" applyNumberFormat="1" applyFont="1" applyFill="1" applyBorder="1" applyAlignment="1">
      <alignment horizontal="center" vertical="center" wrapText="1"/>
      <protection/>
    </xf>
    <xf numFmtId="3" fontId="84" fillId="49" borderId="32" xfId="267" applyNumberFormat="1" applyFont="1" applyFill="1" applyBorder="1" applyAlignment="1">
      <alignment horizontal="center" vertical="top" wrapText="1"/>
      <protection/>
    </xf>
    <xf numFmtId="0" fontId="61" fillId="49" borderId="32" xfId="267" applyNumberFormat="1" applyFont="1" applyFill="1" applyBorder="1" applyAlignment="1">
      <alignment horizontal="center" vertical="center" wrapText="1"/>
      <protection/>
    </xf>
    <xf numFmtId="3" fontId="84" fillId="49" borderId="32" xfId="267" applyNumberFormat="1" applyFont="1" applyFill="1" applyBorder="1" applyAlignment="1">
      <alignment horizontal="center" vertical="center" wrapText="1"/>
      <protection/>
    </xf>
    <xf numFmtId="3" fontId="84" fillId="49" borderId="32" xfId="267" applyNumberFormat="1" applyFont="1" applyFill="1" applyBorder="1" applyAlignment="1">
      <alignment horizontal="right" vertical="center" wrapText="1"/>
      <protection/>
    </xf>
    <xf numFmtId="3" fontId="82" fillId="49" borderId="0" xfId="267" applyNumberFormat="1" applyFont="1" applyFill="1" applyBorder="1" applyAlignment="1">
      <alignment vertical="center" wrapText="1"/>
      <protection/>
    </xf>
    <xf numFmtId="3" fontId="88" fillId="49" borderId="0" xfId="267" applyNumberFormat="1" applyFont="1" applyFill="1" applyBorder="1" applyAlignment="1">
      <alignment vertical="top" wrapText="1"/>
      <protection/>
    </xf>
    <xf numFmtId="0" fontId="88" fillId="49" borderId="0" xfId="267" applyFont="1" applyFill="1" applyBorder="1" applyAlignment="1">
      <alignment vertical="top" wrapText="1"/>
      <protection/>
    </xf>
    <xf numFmtId="0" fontId="88" fillId="0" borderId="0" xfId="267" applyFont="1" applyFill="1" applyBorder="1" applyAlignment="1">
      <alignment vertical="top" wrapText="1"/>
      <protection/>
    </xf>
    <xf numFmtId="3" fontId="61" fillId="0" borderId="35" xfId="267" applyNumberFormat="1" applyFont="1" applyFill="1" applyBorder="1" applyAlignment="1">
      <alignment horizontal="center" vertical="center" wrapText="1"/>
      <protection/>
    </xf>
    <xf numFmtId="0" fontId="61" fillId="49" borderId="35" xfId="267" applyFont="1" applyFill="1" applyBorder="1" applyAlignment="1">
      <alignment horizontal="left" vertical="center" wrapText="1"/>
      <protection/>
    </xf>
    <xf numFmtId="3" fontId="61" fillId="49" borderId="35" xfId="267" applyNumberFormat="1" applyFont="1" applyFill="1" applyBorder="1" applyAlignment="1">
      <alignment horizontal="center" vertical="center" wrapText="1"/>
      <protection/>
    </xf>
    <xf numFmtId="3" fontId="61" fillId="49" borderId="35" xfId="267" applyNumberFormat="1" applyFont="1" applyFill="1" applyBorder="1" applyAlignment="1">
      <alignment horizontal="center" vertical="top" wrapText="1"/>
      <protection/>
    </xf>
    <xf numFmtId="0" fontId="61" fillId="49" borderId="35" xfId="267" applyNumberFormat="1" applyFont="1" applyFill="1" applyBorder="1" applyAlignment="1">
      <alignment horizontal="center" vertical="center" wrapText="1"/>
      <protection/>
    </xf>
    <xf numFmtId="0" fontId="61" fillId="49" borderId="35" xfId="267" applyFont="1" applyFill="1" applyBorder="1" applyAlignment="1">
      <alignment horizontal="center" vertical="center" wrapText="1"/>
      <protection/>
    </xf>
    <xf numFmtId="3" fontId="37" fillId="49" borderId="35" xfId="267" applyNumberFormat="1" applyFont="1" applyFill="1" applyBorder="1" applyAlignment="1">
      <alignment horizontal="center" vertical="center" wrapText="1"/>
      <protection/>
    </xf>
    <xf numFmtId="3" fontId="61" fillId="49" borderId="35" xfId="267" applyNumberFormat="1" applyFont="1" applyFill="1" applyBorder="1" applyAlignment="1">
      <alignment horizontal="right" vertical="center" wrapText="1"/>
      <protection/>
    </xf>
    <xf numFmtId="3" fontId="84" fillId="49" borderId="35" xfId="267" applyNumberFormat="1" applyFont="1" applyFill="1" applyBorder="1" applyAlignment="1">
      <alignment horizontal="right" vertical="center" wrapText="1"/>
      <protection/>
    </xf>
    <xf numFmtId="0" fontId="89" fillId="49" borderId="0" xfId="267" applyFont="1" applyFill="1" applyBorder="1" applyAlignment="1">
      <alignment vertical="top" wrapText="1"/>
      <protection/>
    </xf>
    <xf numFmtId="0" fontId="89" fillId="0" borderId="0" xfId="267" applyFont="1" applyFill="1" applyBorder="1" applyAlignment="1">
      <alignment vertical="top" wrapText="1"/>
      <protection/>
    </xf>
    <xf numFmtId="0" fontId="84" fillId="49" borderId="35" xfId="267" applyFont="1" applyFill="1" applyBorder="1" applyAlignment="1">
      <alignment horizontal="left" vertical="center" wrapText="1"/>
      <protection/>
    </xf>
    <xf numFmtId="3" fontId="84" fillId="0" borderId="35" xfId="267" applyNumberFormat="1" applyFont="1" applyFill="1" applyBorder="1" applyAlignment="1">
      <alignment horizontal="center" vertical="center" wrapText="1"/>
      <protection/>
    </xf>
    <xf numFmtId="3" fontId="84" fillId="49" borderId="35" xfId="267" applyNumberFormat="1" applyFont="1" applyFill="1" applyBorder="1" applyAlignment="1">
      <alignment horizontal="center" vertical="center" wrapText="1"/>
      <protection/>
    </xf>
    <xf numFmtId="3" fontId="84" fillId="49" borderId="35" xfId="267" applyNumberFormat="1" applyFont="1" applyFill="1" applyBorder="1" applyAlignment="1">
      <alignment horizontal="center" vertical="top" wrapText="1"/>
      <protection/>
    </xf>
    <xf numFmtId="0" fontId="84" fillId="49" borderId="35" xfId="267" applyNumberFormat="1" applyFont="1" applyFill="1" applyBorder="1" applyAlignment="1">
      <alignment horizontal="center" vertical="center" wrapText="1"/>
      <protection/>
    </xf>
    <xf numFmtId="0" fontId="84" fillId="49" borderId="35" xfId="267" applyFont="1" applyFill="1" applyBorder="1" applyAlignment="1">
      <alignment horizontal="center" vertical="center" wrapText="1"/>
      <protection/>
    </xf>
    <xf numFmtId="3" fontId="86" fillId="49" borderId="35" xfId="267" applyNumberFormat="1" applyFont="1" applyFill="1" applyBorder="1" applyAlignment="1">
      <alignment horizontal="center" vertical="center" wrapText="1"/>
      <protection/>
    </xf>
    <xf numFmtId="0" fontId="87" fillId="49" borderId="0" xfId="267" applyFont="1" applyFill="1" applyBorder="1" applyAlignment="1">
      <alignment vertical="center" wrapText="1"/>
      <protection/>
    </xf>
    <xf numFmtId="0" fontId="61" fillId="49" borderId="35" xfId="146" applyNumberFormat="1" applyFont="1" applyFill="1" applyBorder="1" applyAlignment="1">
      <alignment horizontal="right" vertical="center" wrapText="1"/>
    </xf>
    <xf numFmtId="0" fontId="61" fillId="49" borderId="35" xfId="267" applyNumberFormat="1" applyFont="1" applyFill="1" applyBorder="1" applyAlignment="1">
      <alignment horizontal="right" vertical="center" wrapText="1"/>
      <protection/>
    </xf>
    <xf numFmtId="3" fontId="84" fillId="49" borderId="35" xfId="267" applyNumberFormat="1" applyFont="1" applyFill="1" applyBorder="1" applyAlignment="1">
      <alignment vertical="center" wrapText="1"/>
      <protection/>
    </xf>
    <xf numFmtId="3" fontId="87" fillId="49" borderId="35" xfId="267" applyNumberFormat="1" applyFont="1" applyFill="1" applyBorder="1" applyAlignment="1">
      <alignment horizontal="center" vertical="top" wrapText="1"/>
      <protection/>
    </xf>
    <xf numFmtId="3" fontId="84" fillId="49" borderId="35" xfId="267" applyNumberFormat="1" applyFont="1" applyFill="1" applyBorder="1" applyAlignment="1">
      <alignment horizontal="left" vertical="center" wrapText="1"/>
      <protection/>
    </xf>
    <xf numFmtId="0" fontId="84" fillId="49" borderId="35" xfId="267" applyNumberFormat="1" applyFont="1" applyFill="1" applyBorder="1" applyAlignment="1">
      <alignment horizontal="center" vertical="top" wrapText="1"/>
      <protection/>
    </xf>
    <xf numFmtId="3" fontId="84" fillId="49" borderId="35" xfId="267" applyNumberFormat="1" applyFont="1" applyFill="1" applyBorder="1" applyAlignment="1">
      <alignment vertical="top" wrapText="1"/>
      <protection/>
    </xf>
    <xf numFmtId="215" fontId="61" fillId="49" borderId="35" xfId="148" applyNumberFormat="1" applyFont="1" applyFill="1" applyBorder="1" applyAlignment="1">
      <alignment horizontal="right" vertical="center" wrapText="1"/>
    </xf>
    <xf numFmtId="215" fontId="84" fillId="49" borderId="35" xfId="148" applyNumberFormat="1" applyFont="1" applyFill="1" applyBorder="1" applyAlignment="1">
      <alignment horizontal="right" vertical="center" wrapText="1"/>
    </xf>
    <xf numFmtId="0" fontId="87" fillId="49" borderId="35" xfId="267" applyFont="1" applyFill="1" applyBorder="1" applyAlignment="1">
      <alignment horizontal="left" vertical="center" wrapText="1"/>
      <protection/>
    </xf>
    <xf numFmtId="3" fontId="86" fillId="49" borderId="35" xfId="267" applyNumberFormat="1" applyFont="1" applyFill="1" applyBorder="1" applyAlignment="1">
      <alignment horizontal="center" vertical="top" wrapText="1"/>
      <protection/>
    </xf>
    <xf numFmtId="0" fontId="86" fillId="49" borderId="35" xfId="267" applyFont="1" applyFill="1" applyBorder="1" applyAlignment="1">
      <alignment horizontal="center" vertical="center" wrapText="1"/>
      <protection/>
    </xf>
    <xf numFmtId="0" fontId="84" fillId="49" borderId="35" xfId="267" applyFont="1" applyFill="1" applyBorder="1" applyAlignment="1">
      <alignment vertical="center" wrapText="1"/>
      <protection/>
    </xf>
    <xf numFmtId="3" fontId="82" fillId="49" borderId="35" xfId="267" applyNumberFormat="1" applyFont="1" applyFill="1" applyBorder="1" applyAlignment="1">
      <alignment horizontal="center" vertical="center" wrapText="1"/>
      <protection/>
    </xf>
    <xf numFmtId="0" fontId="84" fillId="0" borderId="35" xfId="267" applyFont="1" applyFill="1" applyBorder="1" applyAlignment="1">
      <alignment horizontal="center" vertical="center" wrapText="1"/>
      <protection/>
    </xf>
    <xf numFmtId="215" fontId="84" fillId="49" borderId="35" xfId="267" applyNumberFormat="1" applyFont="1" applyFill="1" applyBorder="1" applyAlignment="1">
      <alignment horizontal="right" vertical="center" wrapText="1"/>
      <protection/>
    </xf>
    <xf numFmtId="3" fontId="87" fillId="49" borderId="0" xfId="267" applyNumberFormat="1" applyFont="1" applyFill="1" applyBorder="1" applyAlignment="1">
      <alignment vertical="center" wrapText="1"/>
      <protection/>
    </xf>
    <xf numFmtId="0" fontId="84" fillId="49" borderId="35" xfId="267" applyFont="1" applyFill="1" applyBorder="1" applyAlignment="1">
      <alignment horizontal="right" vertical="center" wrapText="1"/>
      <protection/>
    </xf>
    <xf numFmtId="0" fontId="84" fillId="0" borderId="35" xfId="267" applyFont="1" applyFill="1" applyBorder="1" applyAlignment="1">
      <alignment horizontal="right" vertical="center" wrapText="1"/>
      <protection/>
    </xf>
    <xf numFmtId="3" fontId="82" fillId="49" borderId="32" xfId="267" applyNumberFormat="1" applyFont="1" applyFill="1" applyBorder="1" applyAlignment="1">
      <alignment horizontal="center" vertical="center" wrapText="1"/>
      <protection/>
    </xf>
    <xf numFmtId="0" fontId="85" fillId="49" borderId="0" xfId="267" applyFont="1" applyFill="1" applyBorder="1" applyAlignment="1">
      <alignment vertical="top" wrapText="1"/>
      <protection/>
    </xf>
    <xf numFmtId="0" fontId="85" fillId="0" borderId="0" xfId="267" applyFont="1" applyFill="1" applyBorder="1" applyAlignment="1">
      <alignment vertical="top" wrapText="1"/>
      <protection/>
    </xf>
    <xf numFmtId="3" fontId="61" fillId="49" borderId="36" xfId="267" applyNumberFormat="1" applyFont="1" applyFill="1" applyBorder="1" applyAlignment="1">
      <alignment horizontal="center" vertical="center" wrapText="1"/>
      <protection/>
    </xf>
    <xf numFmtId="0" fontId="84" fillId="0" borderId="36" xfId="267" applyFont="1" applyFill="1" applyBorder="1">
      <alignment/>
      <protection/>
    </xf>
    <xf numFmtId="0" fontId="84" fillId="49" borderId="36" xfId="267" applyFont="1" applyFill="1" applyBorder="1">
      <alignment/>
      <protection/>
    </xf>
    <xf numFmtId="0" fontId="84" fillId="49" borderId="36" xfId="267" applyFont="1" applyFill="1" applyBorder="1" applyAlignment="1">
      <alignment horizontal="center"/>
      <protection/>
    </xf>
    <xf numFmtId="0" fontId="84" fillId="49" borderId="36" xfId="267" applyFont="1" applyFill="1" applyBorder="1" applyAlignment="1">
      <alignment horizontal="right"/>
      <protection/>
    </xf>
    <xf numFmtId="0" fontId="84" fillId="49" borderId="35" xfId="267" applyFont="1" applyFill="1" applyBorder="1" applyAlignment="1">
      <alignment horizontal="center"/>
      <protection/>
    </xf>
    <xf numFmtId="0" fontId="84" fillId="0" borderId="1" xfId="267" applyFont="1" applyFill="1" applyBorder="1">
      <alignment/>
      <protection/>
    </xf>
    <xf numFmtId="0" fontId="84" fillId="49" borderId="1" xfId="267" applyFont="1" applyFill="1" applyBorder="1">
      <alignment/>
      <protection/>
    </xf>
    <xf numFmtId="0" fontId="84" fillId="49" borderId="1" xfId="267" applyFont="1" applyFill="1" applyBorder="1" applyAlignment="1">
      <alignment horizontal="center"/>
      <protection/>
    </xf>
    <xf numFmtId="0" fontId="84" fillId="49" borderId="1" xfId="267" applyFont="1" applyFill="1" applyBorder="1" applyAlignment="1">
      <alignment horizontal="right"/>
      <protection/>
    </xf>
    <xf numFmtId="37" fontId="84" fillId="49" borderId="37" xfId="146" applyNumberFormat="1" applyFont="1" applyFill="1" applyBorder="1" applyAlignment="1">
      <alignment horizontal="right"/>
    </xf>
    <xf numFmtId="3" fontId="84" fillId="49" borderId="1" xfId="267" applyNumberFormat="1" applyFont="1" applyFill="1" applyBorder="1" applyAlignment="1">
      <alignment horizontal="right"/>
      <protection/>
    </xf>
    <xf numFmtId="0" fontId="84" fillId="49" borderId="0" xfId="267" applyFont="1" applyFill="1" applyBorder="1" applyAlignment="1">
      <alignment horizontal="right"/>
      <protection/>
    </xf>
    <xf numFmtId="0" fontId="84" fillId="0" borderId="0" xfId="267" applyFont="1" applyFill="1" applyBorder="1">
      <alignment/>
      <protection/>
    </xf>
    <xf numFmtId="0" fontId="84" fillId="49" borderId="0" xfId="267" applyFont="1" applyFill="1" applyBorder="1">
      <alignment/>
      <protection/>
    </xf>
    <xf numFmtId="0" fontId="84" fillId="49" borderId="0" xfId="267" applyFont="1" applyFill="1" applyBorder="1" applyAlignment="1">
      <alignment horizontal="center"/>
      <protection/>
    </xf>
    <xf numFmtId="3" fontId="84" fillId="49" borderId="0" xfId="267" applyNumberFormat="1" applyFont="1" applyFill="1" applyBorder="1" applyAlignment="1">
      <alignment horizontal="right"/>
      <protection/>
    </xf>
    <xf numFmtId="0" fontId="18" fillId="0" borderId="0" xfId="267" applyFont="1" applyFill="1" applyBorder="1">
      <alignment/>
      <protection/>
    </xf>
    <xf numFmtId="0" fontId="18" fillId="49" borderId="0" xfId="267" applyFont="1" applyFill="1" applyBorder="1">
      <alignment/>
      <protection/>
    </xf>
    <xf numFmtId="0" fontId="18" fillId="49" borderId="0" xfId="267" applyFont="1" applyFill="1" applyBorder="1" applyAlignment="1">
      <alignment horizontal="center"/>
      <protection/>
    </xf>
    <xf numFmtId="0" fontId="18" fillId="49" borderId="0" xfId="267" applyFont="1" applyFill="1" applyBorder="1" applyAlignment="1">
      <alignment horizontal="right"/>
      <protection/>
    </xf>
    <xf numFmtId="0" fontId="33" fillId="49" borderId="0" xfId="267" applyFont="1" applyFill="1" applyBorder="1" applyAlignment="1">
      <alignment horizontal="center"/>
      <protection/>
    </xf>
    <xf numFmtId="0" fontId="82" fillId="49" borderId="0" xfId="267" applyFont="1" applyFill="1" applyBorder="1" applyAlignment="1">
      <alignment vertical="center"/>
      <protection/>
    </xf>
    <xf numFmtId="0" fontId="83" fillId="49" borderId="0" xfId="267" applyFont="1" applyFill="1" applyBorder="1">
      <alignment/>
      <protection/>
    </xf>
    <xf numFmtId="0" fontId="83" fillId="0" borderId="0" xfId="267" applyFont="1" applyFill="1" applyBorder="1">
      <alignment/>
      <protection/>
    </xf>
    <xf numFmtId="0" fontId="82" fillId="0" borderId="0" xfId="267" applyFont="1" applyFill="1" applyBorder="1" applyAlignment="1">
      <alignment vertical="center"/>
      <protection/>
    </xf>
    <xf numFmtId="0" fontId="83" fillId="0" borderId="0" xfId="267" applyFont="1" applyFill="1" applyBorder="1" applyAlignment="1">
      <alignment horizontal="center"/>
      <protection/>
    </xf>
    <xf numFmtId="0" fontId="83" fillId="49" borderId="0" xfId="267" applyFont="1" applyFill="1" applyBorder="1" applyAlignment="1">
      <alignment horizontal="center"/>
      <protection/>
    </xf>
    <xf numFmtId="0" fontId="83" fillId="49" borderId="0" xfId="267" applyNumberFormat="1" applyFont="1" applyFill="1" applyBorder="1" applyAlignment="1">
      <alignment horizontal="center"/>
      <protection/>
    </xf>
    <xf numFmtId="0" fontId="83" fillId="49" borderId="0" xfId="267" applyFont="1" applyFill="1" applyBorder="1" applyAlignment="1">
      <alignment horizontal="right"/>
      <protection/>
    </xf>
    <xf numFmtId="0" fontId="85" fillId="49" borderId="0" xfId="267" applyFont="1" applyFill="1" applyBorder="1" applyAlignment="1">
      <alignment horizontal="center"/>
      <protection/>
    </xf>
    <xf numFmtId="177" fontId="61" fillId="49" borderId="35" xfId="146" applyNumberFormat="1" applyFont="1" applyFill="1" applyBorder="1" applyAlignment="1">
      <alignment horizontal="right" vertical="center" wrapText="1"/>
    </xf>
    <xf numFmtId="0" fontId="82" fillId="49" borderId="35" xfId="267" applyFont="1" applyFill="1" applyBorder="1" applyAlignment="1">
      <alignment horizontal="left" vertical="center" wrapText="1"/>
      <protection/>
    </xf>
    <xf numFmtId="0" fontId="61" fillId="0" borderId="36" xfId="267" applyFont="1" applyFill="1" applyBorder="1" applyAlignment="1">
      <alignment horizontal="right" vertical="center" wrapText="1"/>
      <protection/>
    </xf>
    <xf numFmtId="0" fontId="83" fillId="49" borderId="0" xfId="267" applyFont="1" applyFill="1" applyBorder="1" applyAlignment="1">
      <alignment vertical="top" wrapText="1"/>
      <protection/>
    </xf>
    <xf numFmtId="0" fontId="83" fillId="0" borderId="0" xfId="267" applyFont="1" applyFill="1" applyBorder="1" applyAlignment="1">
      <alignment vertical="top" wrapText="1"/>
      <protection/>
    </xf>
    <xf numFmtId="0" fontId="4" fillId="0" borderId="1" xfId="0" applyFont="1" applyBorder="1" applyAlignment="1">
      <alignment horizontal="right"/>
    </xf>
    <xf numFmtId="176" fontId="5" fillId="0" borderId="1" xfId="146" applyNumberFormat="1" applyFont="1" applyBorder="1" applyAlignment="1">
      <alignment horizontal="center"/>
    </xf>
    <xf numFmtId="176" fontId="4" fillId="0" borderId="1" xfId="146" applyNumberFormat="1" applyFont="1" applyBorder="1" applyAlignment="1">
      <alignment/>
    </xf>
    <xf numFmtId="215" fontId="61" fillId="49" borderId="35" xfId="146" applyNumberFormat="1" applyFont="1" applyFill="1" applyBorder="1" applyAlignment="1">
      <alignment horizontal="right" vertical="center" wrapText="1"/>
    </xf>
    <xf numFmtId="0" fontId="85" fillId="49" borderId="33" xfId="267" applyNumberFormat="1" applyFont="1" applyFill="1" applyBorder="1" applyAlignment="1">
      <alignment vertical="center" wrapText="1"/>
      <protection/>
    </xf>
    <xf numFmtId="0" fontId="84" fillId="49" borderId="35" xfId="267" applyNumberFormat="1" applyFont="1" applyFill="1" applyBorder="1" applyAlignment="1">
      <alignment horizontal="left" vertical="center" wrapText="1"/>
      <protection/>
    </xf>
    <xf numFmtId="0" fontId="84" fillId="49" borderId="35" xfId="267" applyNumberFormat="1" applyFont="1" applyFill="1" applyBorder="1" applyAlignment="1">
      <alignment horizontal="right" vertical="center" wrapText="1"/>
      <protection/>
    </xf>
    <xf numFmtId="0" fontId="84" fillId="49" borderId="36" xfId="267" applyNumberFormat="1" applyFont="1" applyFill="1" applyBorder="1">
      <alignment/>
      <protection/>
    </xf>
    <xf numFmtId="0" fontId="84" fillId="49" borderId="1" xfId="267" applyNumberFormat="1" applyFont="1" applyFill="1" applyBorder="1">
      <alignment/>
      <protection/>
    </xf>
    <xf numFmtId="0" fontId="18" fillId="49" borderId="0" xfId="267" applyNumberFormat="1" applyFont="1" applyFill="1" applyBorder="1">
      <alignment/>
      <protection/>
    </xf>
    <xf numFmtId="3" fontId="61" fillId="49" borderId="36" xfId="267" applyNumberFormat="1" applyFont="1" applyFill="1" applyBorder="1" applyAlignment="1">
      <alignment horizontal="right" vertical="center" wrapText="1"/>
      <protection/>
    </xf>
    <xf numFmtId="3" fontId="84" fillId="49" borderId="36" xfId="267" applyNumberFormat="1" applyFont="1" applyFill="1" applyBorder="1" applyAlignment="1">
      <alignment horizontal="right" vertical="center" wrapText="1"/>
      <protection/>
    </xf>
    <xf numFmtId="0" fontId="61" fillId="49" borderId="0" xfId="267" applyFont="1" applyFill="1" applyBorder="1" applyAlignment="1">
      <alignment vertical="center" wrapText="1"/>
      <protection/>
    </xf>
    <xf numFmtId="0" fontId="84" fillId="49" borderId="0" xfId="267" applyFont="1" applyFill="1" applyBorder="1" applyAlignment="1">
      <alignment horizontal="center" vertical="center"/>
      <protection/>
    </xf>
    <xf numFmtId="0" fontId="61" fillId="49" borderId="0" xfId="267" applyFont="1" applyFill="1" applyBorder="1" applyAlignment="1">
      <alignment horizontal="center" vertical="center" wrapText="1"/>
      <protection/>
    </xf>
    <xf numFmtId="0" fontId="84" fillId="49" borderId="0" xfId="267" applyFont="1" applyFill="1" applyBorder="1" applyAlignment="1">
      <alignment vertical="top" wrapText="1"/>
      <protection/>
    </xf>
    <xf numFmtId="0" fontId="61" fillId="49" borderId="0" xfId="267" applyFont="1" applyFill="1" applyBorder="1" applyAlignment="1">
      <alignment vertical="top" wrapText="1"/>
      <protection/>
    </xf>
    <xf numFmtId="3" fontId="61" fillId="49" borderId="0" xfId="267" applyNumberFormat="1" applyFont="1" applyFill="1" applyBorder="1" applyAlignment="1">
      <alignment vertical="center" wrapText="1"/>
      <protection/>
    </xf>
    <xf numFmtId="0" fontId="61" fillId="49" borderId="0" xfId="267" applyFont="1" applyFill="1" applyBorder="1">
      <alignment/>
      <protection/>
    </xf>
    <xf numFmtId="0" fontId="61" fillId="49" borderId="0" xfId="267" applyFont="1" applyFill="1" applyBorder="1" applyAlignment="1">
      <alignment vertical="center"/>
      <protection/>
    </xf>
    <xf numFmtId="3" fontId="61" fillId="49" borderId="0" xfId="267" applyNumberFormat="1" applyFont="1" applyFill="1" applyBorder="1" applyAlignment="1">
      <alignment vertical="top" wrapText="1"/>
      <protection/>
    </xf>
    <xf numFmtId="3" fontId="92" fillId="49" borderId="0" xfId="267" applyNumberFormat="1" applyFont="1" applyFill="1" applyBorder="1" applyAlignment="1">
      <alignment vertical="top" wrapText="1"/>
      <protection/>
    </xf>
    <xf numFmtId="0" fontId="5" fillId="0" borderId="1" xfId="0" applyFont="1" applyBorder="1" applyAlignment="1">
      <alignment horizontal="center" vertical="center"/>
    </xf>
    <xf numFmtId="0" fontId="83" fillId="49" borderId="0" xfId="267" applyFont="1" applyFill="1" applyBorder="1" applyAlignment="1">
      <alignment horizontal="center" vertical="center" wrapText="1"/>
      <protection/>
    </xf>
    <xf numFmtId="215" fontId="61" fillId="49" borderId="35" xfId="148" applyNumberFormat="1" applyFont="1" applyFill="1" applyBorder="1" applyAlignment="1">
      <alignment horizontal="center" vertical="center" wrapText="1"/>
    </xf>
    <xf numFmtId="215" fontId="84" fillId="49" borderId="35" xfId="148" applyNumberFormat="1" applyFont="1" applyFill="1" applyBorder="1" applyAlignment="1">
      <alignment horizontal="center" vertical="center" wrapText="1"/>
    </xf>
    <xf numFmtId="215" fontId="84" fillId="49" borderId="35" xfId="267" applyNumberFormat="1" applyFont="1" applyFill="1" applyBorder="1" applyAlignment="1">
      <alignment horizontal="center" vertical="center" wrapText="1"/>
      <protection/>
    </xf>
    <xf numFmtId="3" fontId="82" fillId="49" borderId="0" xfId="267" applyNumberFormat="1" applyFont="1" applyFill="1" applyBorder="1" applyAlignment="1">
      <alignment horizontal="center" vertical="center" wrapText="1"/>
      <protection/>
    </xf>
    <xf numFmtId="177" fontId="93" fillId="49" borderId="0" xfId="146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6" fontId="4" fillId="0" borderId="1" xfId="146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88" fillId="49" borderId="0" xfId="267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3" fontId="84" fillId="49" borderId="36" xfId="267" applyNumberFormat="1" applyFont="1" applyFill="1" applyBorder="1" applyAlignment="1">
      <alignment horizontal="center" vertical="center" wrapText="1"/>
      <protection/>
    </xf>
    <xf numFmtId="0" fontId="37" fillId="49" borderId="35" xfId="267" applyFont="1" applyFill="1" applyBorder="1" applyAlignment="1">
      <alignment horizontal="left" vertical="center" wrapText="1"/>
      <protection/>
    </xf>
    <xf numFmtId="3" fontId="37" fillId="49" borderId="35" xfId="267" applyNumberFormat="1" applyFont="1" applyFill="1" applyBorder="1" applyAlignment="1">
      <alignment horizontal="center" vertical="top" wrapText="1"/>
      <protection/>
    </xf>
    <xf numFmtId="0" fontId="61" fillId="49" borderId="35" xfId="267" applyFont="1" applyFill="1" applyBorder="1" applyAlignment="1">
      <alignment horizontal="right" vertical="center" wrapText="1"/>
      <protection/>
    </xf>
    <xf numFmtId="3" fontId="82" fillId="49" borderId="35" xfId="267" applyNumberFormat="1" applyFont="1" applyFill="1" applyBorder="1" applyAlignment="1">
      <alignment horizontal="center" vertical="top" wrapText="1"/>
      <protection/>
    </xf>
    <xf numFmtId="0" fontId="61" fillId="49" borderId="36" xfId="267" applyFont="1" applyFill="1" applyBorder="1" applyAlignment="1">
      <alignment horizontal="left" vertical="center" wrapText="1"/>
      <protection/>
    </xf>
    <xf numFmtId="0" fontId="84" fillId="49" borderId="32" xfId="267" applyFont="1" applyFill="1" applyBorder="1" applyAlignment="1">
      <alignment horizontal="left" vertical="center" wrapText="1"/>
      <protection/>
    </xf>
    <xf numFmtId="0" fontId="84" fillId="49" borderId="36" xfId="267" applyFont="1" applyFill="1" applyBorder="1" applyAlignment="1">
      <alignment horizontal="left" vertical="center" wrapText="1"/>
      <protection/>
    </xf>
    <xf numFmtId="3" fontId="61" fillId="49" borderId="35" xfId="267" applyNumberFormat="1" applyFont="1" applyFill="1" applyBorder="1" applyAlignment="1">
      <alignment horizontal="left" vertical="center" wrapText="1"/>
      <protection/>
    </xf>
    <xf numFmtId="3" fontId="82" fillId="49" borderId="35" xfId="319" applyNumberFormat="1" applyFont="1" applyFill="1" applyBorder="1" applyAlignment="1">
      <alignment horizontal="left" vertical="center" wrapText="1"/>
      <protection/>
    </xf>
    <xf numFmtId="3" fontId="84" fillId="49" borderId="36" xfId="267" applyNumberFormat="1" applyFont="1" applyFill="1" applyBorder="1" applyAlignment="1">
      <alignment horizontal="left" vertical="center" wrapText="1"/>
      <protection/>
    </xf>
    <xf numFmtId="3" fontId="61" fillId="49" borderId="36" xfId="267" applyNumberFormat="1" applyFont="1" applyFill="1" applyBorder="1" applyAlignment="1">
      <alignment horizontal="left" vertical="center" wrapText="1"/>
      <protection/>
    </xf>
    <xf numFmtId="3" fontId="84" fillId="49" borderId="0" xfId="148" applyNumberFormat="1" applyFont="1" applyFill="1" applyBorder="1" applyAlignment="1">
      <alignment horizontal="center" vertical="center" wrapText="1"/>
    </xf>
    <xf numFmtId="0" fontId="37" fillId="49" borderId="35" xfId="153" applyNumberFormat="1" applyFont="1" applyFill="1" applyBorder="1" applyAlignment="1">
      <alignment horizontal="center" vertical="center"/>
    </xf>
    <xf numFmtId="3" fontId="61" fillId="49" borderId="35" xfId="267" applyNumberFormat="1" applyFont="1" applyFill="1" applyBorder="1" applyAlignment="1">
      <alignment vertical="center" wrapText="1"/>
      <protection/>
    </xf>
    <xf numFmtId="0" fontId="94" fillId="49" borderId="0" xfId="267" applyFont="1" applyFill="1" applyBorder="1" applyAlignment="1">
      <alignment horizontal="center"/>
      <protection/>
    </xf>
    <xf numFmtId="0" fontId="94" fillId="49" borderId="0" xfId="267" applyFont="1" applyFill="1" applyBorder="1">
      <alignment/>
      <protection/>
    </xf>
    <xf numFmtId="0" fontId="94" fillId="49" borderId="0" xfId="267" applyNumberFormat="1" applyFont="1" applyFill="1" applyBorder="1">
      <alignment/>
      <protection/>
    </xf>
    <xf numFmtId="0" fontId="94" fillId="49" borderId="0" xfId="267" applyFont="1" applyFill="1" applyBorder="1" applyAlignment="1">
      <alignment horizontal="right"/>
      <protection/>
    </xf>
    <xf numFmtId="0" fontId="61" fillId="0" borderId="35" xfId="267" applyFont="1" applyFill="1" applyBorder="1" applyAlignment="1">
      <alignment horizontal="center" vertical="center" wrapText="1"/>
      <protection/>
    </xf>
    <xf numFmtId="3" fontId="87" fillId="49" borderId="35" xfId="319" applyNumberFormat="1" applyFont="1" applyFill="1" applyBorder="1" applyAlignment="1">
      <alignment horizontal="left" vertical="center" wrapText="1"/>
      <protection/>
    </xf>
    <xf numFmtId="3" fontId="61" fillId="0" borderId="32" xfId="267" applyNumberFormat="1" applyFont="1" applyFill="1" applyBorder="1" applyAlignment="1">
      <alignment horizontal="center" vertical="center" wrapText="1"/>
      <protection/>
    </xf>
    <xf numFmtId="0" fontId="61" fillId="49" borderId="32" xfId="267" applyFont="1" applyFill="1" applyBorder="1" applyAlignment="1">
      <alignment horizontal="center" vertical="center" wrapText="1"/>
      <protection/>
    </xf>
    <xf numFmtId="3" fontId="37" fillId="49" borderId="32" xfId="267" applyNumberFormat="1" applyFont="1" applyFill="1" applyBorder="1" applyAlignment="1">
      <alignment horizontal="center" vertical="center" wrapText="1"/>
      <protection/>
    </xf>
    <xf numFmtId="3" fontId="37" fillId="49" borderId="27" xfId="267" applyNumberFormat="1" applyFont="1" applyFill="1" applyBorder="1" applyAlignment="1">
      <alignment horizontal="center" vertical="center" wrapText="1"/>
      <protection/>
    </xf>
    <xf numFmtId="3" fontId="61" fillId="49" borderId="35" xfId="267" applyNumberFormat="1" applyFont="1" applyFill="1" applyBorder="1" applyAlignment="1" quotePrefix="1">
      <alignment horizontal="center" vertical="center" wrapText="1"/>
      <protection/>
    </xf>
    <xf numFmtId="3" fontId="97" fillId="0" borderId="35" xfId="267" applyNumberFormat="1" applyFont="1" applyFill="1" applyBorder="1" applyAlignment="1">
      <alignment horizontal="center" vertical="center" wrapText="1"/>
      <protection/>
    </xf>
    <xf numFmtId="3" fontId="97" fillId="0" borderId="35" xfId="267" applyNumberFormat="1" applyFont="1" applyFill="1" applyBorder="1" applyAlignment="1">
      <alignment horizontal="right" vertical="center" wrapText="1"/>
      <protection/>
    </xf>
    <xf numFmtId="0" fontId="98" fillId="0" borderId="0" xfId="267" applyFont="1" applyFill="1" applyBorder="1" applyAlignment="1">
      <alignment vertical="top" wrapText="1"/>
      <protection/>
    </xf>
    <xf numFmtId="3" fontId="97" fillId="49" borderId="35" xfId="267" applyNumberFormat="1" applyFont="1" applyFill="1" applyBorder="1" applyAlignment="1">
      <alignment horizontal="center" vertical="center" wrapText="1"/>
      <protection/>
    </xf>
    <xf numFmtId="3" fontId="97" fillId="49" borderId="35" xfId="267" applyNumberFormat="1" applyFont="1" applyFill="1" applyBorder="1" applyAlignment="1">
      <alignment horizontal="right" vertical="center" wrapText="1"/>
      <protection/>
    </xf>
    <xf numFmtId="0" fontId="98" fillId="49" borderId="0" xfId="267" applyFont="1" applyFill="1" applyBorder="1" applyAlignment="1">
      <alignment vertical="top" wrapText="1"/>
      <protection/>
    </xf>
    <xf numFmtId="0" fontId="97" fillId="49" borderId="35" xfId="267" applyNumberFormat="1" applyFont="1" applyFill="1" applyBorder="1" applyAlignment="1">
      <alignment horizontal="right" vertical="center" wrapText="1"/>
      <protection/>
    </xf>
    <xf numFmtId="0" fontId="97" fillId="49" borderId="35" xfId="267" applyFont="1" applyFill="1" applyBorder="1" applyAlignment="1">
      <alignment horizontal="left" vertical="center" wrapText="1"/>
      <protection/>
    </xf>
    <xf numFmtId="3" fontId="100" fillId="49" borderId="35" xfId="267" applyNumberFormat="1" applyFont="1" applyFill="1" applyBorder="1" applyAlignment="1">
      <alignment horizontal="center" vertical="top" wrapText="1"/>
      <protection/>
    </xf>
    <xf numFmtId="177" fontId="99" fillId="49" borderId="27" xfId="153" applyNumberFormat="1" applyFont="1" applyFill="1" applyBorder="1" applyAlignment="1">
      <alignment horizontal="center" vertical="center" wrapText="1"/>
    </xf>
    <xf numFmtId="3" fontId="97" fillId="49" borderId="35" xfId="266" applyNumberFormat="1" applyFont="1" applyFill="1" applyBorder="1" applyAlignment="1">
      <alignment horizontal="left" vertical="center" wrapText="1"/>
      <protection/>
    </xf>
    <xf numFmtId="0" fontId="97" fillId="0" borderId="35" xfId="319" applyNumberFormat="1" applyFont="1" applyFill="1" applyBorder="1" applyAlignment="1">
      <alignment horizontal="center" vertical="center" wrapText="1"/>
      <protection/>
    </xf>
    <xf numFmtId="3" fontId="97" fillId="0" borderId="35" xfId="266" applyNumberFormat="1" applyFont="1" applyFill="1" applyBorder="1" applyAlignment="1">
      <alignment horizontal="center" vertical="center" wrapText="1"/>
      <protection/>
    </xf>
    <xf numFmtId="3" fontId="97" fillId="49" borderId="32" xfId="267" applyNumberFormat="1" applyFont="1" applyFill="1" applyBorder="1" applyAlignment="1">
      <alignment horizontal="center" vertical="center" wrapText="1"/>
      <protection/>
    </xf>
    <xf numFmtId="3" fontId="97" fillId="0" borderId="35" xfId="266" applyNumberFormat="1" applyFont="1" applyFill="1" applyBorder="1" applyAlignment="1">
      <alignment horizontal="right" vertical="center" wrapText="1"/>
      <protection/>
    </xf>
    <xf numFmtId="3" fontId="97" fillId="49" borderId="36" xfId="267" applyNumberFormat="1" applyFont="1" applyFill="1" applyBorder="1" applyAlignment="1">
      <alignment horizontal="center" vertical="center" wrapText="1"/>
      <protection/>
    </xf>
    <xf numFmtId="37" fontId="84" fillId="49" borderId="7" xfId="146" applyNumberFormat="1" applyFont="1" applyFill="1" applyBorder="1" applyAlignment="1">
      <alignment horizontal="right"/>
    </xf>
    <xf numFmtId="3" fontId="84" fillId="0" borderId="35" xfId="267" applyNumberFormat="1" applyFont="1" applyFill="1" applyBorder="1" applyAlignment="1">
      <alignment horizontal="center" vertical="center" wrapText="1"/>
      <protection/>
    </xf>
    <xf numFmtId="3" fontId="84" fillId="49" borderId="35" xfId="267" applyNumberFormat="1" applyFont="1" applyFill="1" applyBorder="1" applyAlignment="1">
      <alignment horizontal="center" vertical="top" wrapText="1"/>
      <protection/>
    </xf>
    <xf numFmtId="3" fontId="84" fillId="49" borderId="35" xfId="267" applyNumberFormat="1" applyFont="1" applyFill="1" applyBorder="1" applyAlignment="1">
      <alignment horizontal="center" vertical="center" wrapText="1"/>
      <protection/>
    </xf>
    <xf numFmtId="3" fontId="86" fillId="49" borderId="35" xfId="267" applyNumberFormat="1" applyFont="1" applyFill="1" applyBorder="1" applyAlignment="1">
      <alignment horizontal="center" vertical="center" wrapText="1"/>
      <protection/>
    </xf>
    <xf numFmtId="0" fontId="84" fillId="49" borderId="35" xfId="267" applyNumberFormat="1" applyFont="1" applyFill="1" applyBorder="1" applyAlignment="1">
      <alignment horizontal="center" vertical="top" wrapText="1"/>
      <protection/>
    </xf>
    <xf numFmtId="3" fontId="84" fillId="49" borderId="35" xfId="267" applyNumberFormat="1" applyFont="1" applyFill="1" applyBorder="1" applyAlignment="1">
      <alignment vertical="top" wrapText="1"/>
      <protection/>
    </xf>
    <xf numFmtId="215" fontId="84" fillId="49" borderId="35" xfId="148" applyNumberFormat="1" applyFont="1" applyFill="1" applyBorder="1" applyAlignment="1">
      <alignment horizontal="right" vertical="center" wrapText="1"/>
    </xf>
    <xf numFmtId="215" fontId="84" fillId="49" borderId="35" xfId="148" applyNumberFormat="1" applyFont="1" applyFill="1" applyBorder="1" applyAlignment="1">
      <alignment horizontal="center" vertical="center" wrapText="1"/>
    </xf>
    <xf numFmtId="3" fontId="87" fillId="49" borderId="0" xfId="267" applyNumberFormat="1" applyFont="1" applyFill="1" applyBorder="1" applyAlignment="1">
      <alignment vertical="center" wrapText="1"/>
      <protection/>
    </xf>
    <xf numFmtId="0" fontId="88" fillId="49" borderId="0" xfId="267" applyFont="1" applyFill="1" applyBorder="1" applyAlignment="1">
      <alignment vertical="top" wrapText="1"/>
      <protection/>
    </xf>
    <xf numFmtId="0" fontId="88" fillId="0" borderId="0" xfId="267" applyFont="1" applyFill="1" applyBorder="1" applyAlignment="1">
      <alignment vertical="top" wrapText="1"/>
      <protection/>
    </xf>
    <xf numFmtId="0" fontId="84" fillId="49" borderId="35" xfId="267" applyFont="1" applyFill="1" applyBorder="1" applyAlignment="1">
      <alignment horizontal="left" vertical="center" wrapText="1"/>
      <protection/>
    </xf>
    <xf numFmtId="0" fontId="61" fillId="49" borderId="35" xfId="267" applyFont="1" applyFill="1" applyBorder="1" applyAlignment="1">
      <alignment horizontal="left" vertical="center" wrapText="1"/>
      <protection/>
    </xf>
    <xf numFmtId="0" fontId="101" fillId="49" borderId="0" xfId="267" applyFont="1" applyFill="1" applyBorder="1" applyAlignment="1">
      <alignment vertical="top" wrapText="1"/>
      <protection/>
    </xf>
    <xf numFmtId="0" fontId="101" fillId="0" borderId="0" xfId="267" applyFont="1" applyFill="1" applyBorder="1" applyAlignment="1">
      <alignment vertical="top" wrapText="1"/>
      <protection/>
    </xf>
    <xf numFmtId="3" fontId="97" fillId="49" borderId="35" xfId="266" applyNumberFormat="1" applyFont="1" applyFill="1" applyBorder="1" applyAlignment="1">
      <alignment horizontal="right" vertical="center" wrapText="1"/>
      <protection/>
    </xf>
    <xf numFmtId="3" fontId="84" fillId="49" borderId="27" xfId="267" applyNumberFormat="1" applyFont="1" applyFill="1" applyBorder="1" applyAlignment="1">
      <alignment horizontal="center" vertical="center" wrapText="1"/>
      <protection/>
    </xf>
    <xf numFmtId="3" fontId="87" fillId="49" borderId="35" xfId="267" applyNumberFormat="1" applyFont="1" applyFill="1" applyBorder="1" applyAlignment="1">
      <alignment horizontal="center" vertical="center" wrapText="1"/>
      <protection/>
    </xf>
    <xf numFmtId="0" fontId="87" fillId="49" borderId="35" xfId="267" applyFont="1" applyFill="1" applyBorder="1" applyAlignment="1">
      <alignment horizontal="center" vertical="center" wrapText="1"/>
      <protection/>
    </xf>
    <xf numFmtId="0" fontId="87" fillId="49" borderId="35" xfId="267" applyNumberFormat="1" applyFont="1" applyFill="1" applyBorder="1" applyAlignment="1">
      <alignment horizontal="center" vertical="center" wrapText="1"/>
      <protection/>
    </xf>
    <xf numFmtId="3" fontId="87" fillId="49" borderId="35" xfId="267" applyNumberFormat="1" applyFont="1" applyFill="1" applyBorder="1" applyAlignment="1">
      <alignment horizontal="right" vertical="center" wrapText="1"/>
      <protection/>
    </xf>
    <xf numFmtId="3" fontId="82" fillId="49" borderId="0" xfId="267" applyNumberFormat="1" applyFont="1" applyFill="1" applyBorder="1" applyAlignment="1">
      <alignment vertical="top" wrapText="1"/>
      <protection/>
    </xf>
    <xf numFmtId="0" fontId="82" fillId="49" borderId="0" xfId="267" applyFont="1" applyFill="1" applyBorder="1" applyAlignment="1">
      <alignment vertical="top" wrapText="1"/>
      <protection/>
    </xf>
    <xf numFmtId="3" fontId="82" fillId="49" borderId="35" xfId="267" applyNumberFormat="1" applyFont="1" applyFill="1" applyBorder="1" applyAlignment="1">
      <alignment horizontal="right" vertical="center" wrapText="1"/>
      <protection/>
    </xf>
    <xf numFmtId="0" fontId="82" fillId="49" borderId="35" xfId="267" applyNumberFormat="1" applyFont="1" applyFill="1" applyBorder="1" applyAlignment="1">
      <alignment horizontal="right" vertical="center" wrapText="1"/>
      <protection/>
    </xf>
    <xf numFmtId="49" fontId="97" fillId="49" borderId="35" xfId="266" applyNumberFormat="1" applyFont="1" applyFill="1" applyBorder="1" applyAlignment="1">
      <alignment horizontal="center" vertical="center" wrapText="1"/>
      <protection/>
    </xf>
    <xf numFmtId="1" fontId="61" fillId="49" borderId="35" xfId="319" applyNumberFormat="1" applyFont="1" applyFill="1" applyBorder="1" applyAlignment="1">
      <alignment vertical="center" wrapText="1"/>
      <protection/>
    </xf>
    <xf numFmtId="3" fontId="37" fillId="0" borderId="36" xfId="0" applyNumberFormat="1" applyFont="1" applyBorder="1" applyAlignment="1">
      <alignment horizontal="center" vertical="center" wrapText="1"/>
    </xf>
    <xf numFmtId="1" fontId="37" fillId="49" borderId="35" xfId="319" applyNumberFormat="1" applyFont="1" applyFill="1" applyBorder="1" applyAlignment="1">
      <alignment vertical="center" wrapText="1"/>
      <protection/>
    </xf>
    <xf numFmtId="3" fontId="82" fillId="49" borderId="35" xfId="0" applyNumberFormat="1" applyFont="1" applyFill="1" applyBorder="1" applyAlignment="1">
      <alignment horizontal="left" vertical="center" wrapText="1"/>
    </xf>
    <xf numFmtId="3" fontId="82" fillId="0" borderId="35" xfId="0" applyNumberFormat="1" applyFont="1" applyFill="1" applyBorder="1" applyAlignment="1">
      <alignment horizontal="center" vertical="center" wrapText="1"/>
    </xf>
    <xf numFmtId="1" fontId="82" fillId="0" borderId="35" xfId="319" applyNumberFormat="1" applyFont="1" applyFill="1" applyBorder="1" applyAlignment="1">
      <alignment horizontal="center" vertical="center" wrapText="1"/>
      <protection/>
    </xf>
    <xf numFmtId="3" fontId="82" fillId="0" borderId="35" xfId="319" applyNumberFormat="1" applyFont="1" applyFill="1" applyBorder="1" applyAlignment="1">
      <alignment horizontal="right" vertical="center" wrapText="1" shrinkToFit="1"/>
      <protection/>
    </xf>
    <xf numFmtId="3" fontId="37" fillId="0" borderId="35" xfId="267" applyNumberFormat="1" applyFont="1" applyFill="1" applyBorder="1" applyAlignment="1">
      <alignment horizontal="left" vertical="center" wrapText="1"/>
      <protection/>
    </xf>
    <xf numFmtId="0" fontId="82" fillId="49" borderId="35" xfId="0" applyFont="1" applyFill="1" applyBorder="1" applyAlignment="1">
      <alignment horizontal="left" vertical="center" wrapText="1"/>
    </xf>
    <xf numFmtId="3" fontId="82" fillId="0" borderId="36" xfId="0" applyNumberFormat="1" applyFont="1" applyFill="1" applyBorder="1" applyAlignment="1">
      <alignment horizontal="center" vertical="center" wrapText="1"/>
    </xf>
    <xf numFmtId="49" fontId="61" fillId="49" borderId="35" xfId="267" applyNumberFormat="1" applyFont="1" applyFill="1" applyBorder="1" applyAlignment="1" quotePrefix="1">
      <alignment horizontal="center" vertical="center" wrapText="1"/>
      <protection/>
    </xf>
    <xf numFmtId="0" fontId="82" fillId="49" borderId="35" xfId="0" applyFont="1" applyFill="1" applyBorder="1" applyAlignment="1">
      <alignment horizontal="center" vertical="center" wrapText="1"/>
    </xf>
    <xf numFmtId="3" fontId="61" fillId="49" borderId="35" xfId="266" applyNumberFormat="1" applyFont="1" applyFill="1" applyBorder="1" applyAlignment="1">
      <alignment horizontal="left" vertical="center" wrapText="1"/>
      <protection/>
    </xf>
    <xf numFmtId="3" fontId="86" fillId="49" borderId="34" xfId="267" applyNumberFormat="1" applyFont="1" applyFill="1" applyBorder="1" applyAlignment="1">
      <alignment horizontal="center" vertical="center" wrapText="1"/>
      <protection/>
    </xf>
    <xf numFmtId="3" fontId="86" fillId="49" borderId="1" xfId="267" applyNumberFormat="1" applyFont="1" applyFill="1" applyBorder="1" applyAlignment="1">
      <alignment vertical="center" wrapText="1"/>
      <protection/>
    </xf>
    <xf numFmtId="3" fontId="102" fillId="0" borderId="35" xfId="267" applyNumberFormat="1" applyFont="1" applyFill="1" applyBorder="1" applyAlignment="1">
      <alignment horizontal="center" vertical="center" wrapText="1"/>
      <protection/>
    </xf>
    <xf numFmtId="0" fontId="82" fillId="58" borderId="0" xfId="267" applyFont="1" applyFill="1" applyBorder="1" applyAlignment="1">
      <alignment horizontal="center" vertical="center" wrapText="1"/>
      <protection/>
    </xf>
    <xf numFmtId="3" fontId="90" fillId="49" borderId="0" xfId="148" applyNumberFormat="1" applyFont="1" applyFill="1" applyBorder="1" applyAlignment="1">
      <alignment horizontal="center" vertical="center" wrapText="1"/>
    </xf>
    <xf numFmtId="0" fontId="85" fillId="0" borderId="33" xfId="267" applyFont="1" applyFill="1" applyBorder="1" applyAlignment="1">
      <alignment horizontal="center" vertical="center" wrapText="1"/>
      <protection/>
    </xf>
    <xf numFmtId="3" fontId="61" fillId="0" borderId="36" xfId="267" applyNumberFormat="1" applyFont="1" applyFill="1" applyBorder="1" applyAlignment="1">
      <alignment horizontal="center" vertical="center" wrapText="1"/>
      <protection/>
    </xf>
    <xf numFmtId="0" fontId="84" fillId="0" borderId="36" xfId="267" applyFont="1" applyFill="1" applyBorder="1" applyAlignment="1">
      <alignment horizontal="center"/>
      <protection/>
    </xf>
    <xf numFmtId="0" fontId="84" fillId="0" borderId="1" xfId="267" applyFont="1" applyFill="1" applyBorder="1" applyAlignment="1">
      <alignment horizontal="center"/>
      <protection/>
    </xf>
    <xf numFmtId="3" fontId="86" fillId="49" borderId="32" xfId="267" applyNumberFormat="1" applyFont="1" applyFill="1" applyBorder="1" applyAlignment="1">
      <alignment horizontal="center" vertical="center" wrapText="1"/>
      <protection/>
    </xf>
    <xf numFmtId="0" fontId="86" fillId="49" borderId="33" xfId="267" applyFont="1" applyFill="1" applyBorder="1" applyAlignment="1">
      <alignment vertical="center" wrapText="1"/>
      <protection/>
    </xf>
    <xf numFmtId="3" fontId="37" fillId="49" borderId="1" xfId="267" applyNumberFormat="1" applyFont="1" applyFill="1" applyBorder="1" applyAlignment="1">
      <alignment horizontal="center" vertical="center" wrapText="1"/>
      <protection/>
    </xf>
    <xf numFmtId="3" fontId="86" fillId="49" borderId="32" xfId="267" applyNumberFormat="1" applyFont="1" applyFill="1" applyBorder="1" applyAlignment="1">
      <alignment horizontal="center" vertical="top" wrapText="1"/>
      <protection/>
    </xf>
    <xf numFmtId="3" fontId="86" fillId="49" borderId="35" xfId="267" applyNumberFormat="1" applyFont="1" applyFill="1" applyBorder="1" applyAlignment="1">
      <alignment horizontal="right" vertical="center" wrapText="1"/>
      <protection/>
    </xf>
    <xf numFmtId="3" fontId="86" fillId="49" borderId="35" xfId="267" applyNumberFormat="1" applyFont="1" applyFill="1" applyBorder="1" applyAlignment="1">
      <alignment vertical="center" wrapText="1"/>
      <protection/>
    </xf>
    <xf numFmtId="0" fontId="86" fillId="49" borderId="36" xfId="267" applyFont="1" applyFill="1" applyBorder="1">
      <alignment/>
      <protection/>
    </xf>
    <xf numFmtId="0" fontId="86" fillId="49" borderId="1" xfId="267" applyFont="1" applyFill="1" applyBorder="1">
      <alignment/>
      <protection/>
    </xf>
    <xf numFmtId="0" fontId="37" fillId="49" borderId="0" xfId="267" applyFont="1" applyFill="1" applyBorder="1" applyAlignment="1">
      <alignment horizontal="center"/>
      <protection/>
    </xf>
    <xf numFmtId="3" fontId="147" fillId="49" borderId="35" xfId="267" applyNumberFormat="1" applyFont="1" applyFill="1" applyBorder="1" applyAlignment="1">
      <alignment horizontal="right" vertical="center" wrapText="1"/>
      <protection/>
    </xf>
    <xf numFmtId="3" fontId="148" fillId="49" borderId="35" xfId="267" applyNumberFormat="1" applyFont="1" applyFill="1" applyBorder="1" applyAlignment="1">
      <alignment horizontal="right" vertical="center" wrapText="1"/>
      <protection/>
    </xf>
    <xf numFmtId="3" fontId="147" fillId="49" borderId="35" xfId="267" applyNumberFormat="1" applyFont="1" applyFill="1" applyBorder="1" applyAlignment="1">
      <alignment horizontal="center" vertical="center" wrapText="1"/>
      <protection/>
    </xf>
    <xf numFmtId="177" fontId="84" fillId="49" borderId="35" xfId="146" applyNumberFormat="1" applyFont="1" applyFill="1" applyBorder="1" applyAlignment="1">
      <alignment horizontal="right" vertical="center" wrapText="1"/>
    </xf>
    <xf numFmtId="177" fontId="84" fillId="49" borderId="35" xfId="146" applyNumberFormat="1" applyFont="1" applyFill="1" applyBorder="1" applyAlignment="1">
      <alignment horizontal="center" vertical="center" wrapText="1"/>
    </xf>
    <xf numFmtId="177" fontId="84" fillId="49" borderId="32" xfId="146" applyNumberFormat="1" applyFont="1" applyFill="1" applyBorder="1" applyAlignment="1">
      <alignment horizontal="right" vertical="center" wrapText="1"/>
    </xf>
    <xf numFmtId="3" fontId="147" fillId="0" borderId="35" xfId="267" applyNumberFormat="1" applyFont="1" applyFill="1" applyBorder="1" applyAlignment="1">
      <alignment horizontal="center" vertical="center" wrapText="1"/>
      <protection/>
    </xf>
    <xf numFmtId="0" fontId="148" fillId="0" borderId="35" xfId="0" applyFont="1" applyFill="1" applyBorder="1" applyAlignment="1">
      <alignment horizontal="left" vertical="center" wrapText="1"/>
    </xf>
    <xf numFmtId="0" fontId="147" fillId="49" borderId="35" xfId="267" applyNumberFormat="1" applyFont="1" applyFill="1" applyBorder="1" applyAlignment="1">
      <alignment horizontal="right" vertical="center" wrapText="1"/>
      <protection/>
    </xf>
    <xf numFmtId="3" fontId="149" fillId="0" borderId="36" xfId="319" applyNumberFormat="1" applyFont="1" applyFill="1" applyBorder="1" applyAlignment="1">
      <alignment horizontal="center" vertical="center" wrapText="1"/>
      <protection/>
    </xf>
    <xf numFmtId="3" fontId="150" fillId="49" borderId="35" xfId="267" applyNumberFormat="1" applyFont="1" applyFill="1" applyBorder="1" applyAlignment="1">
      <alignment horizontal="right" vertical="center" wrapText="1"/>
      <protection/>
    </xf>
    <xf numFmtId="3" fontId="148" fillId="49" borderId="0" xfId="267" applyNumberFormat="1" applyFont="1" applyFill="1" applyBorder="1" applyAlignment="1">
      <alignment vertical="center" wrapText="1"/>
      <protection/>
    </xf>
    <xf numFmtId="0" fontId="151" fillId="49" borderId="0" xfId="267" applyFont="1" applyFill="1" applyBorder="1" applyAlignment="1">
      <alignment vertical="top" wrapText="1"/>
      <protection/>
    </xf>
    <xf numFmtId="0" fontId="151" fillId="0" borderId="0" xfId="267" applyFont="1" applyFill="1" applyBorder="1" applyAlignment="1">
      <alignment vertical="top" wrapText="1"/>
      <protection/>
    </xf>
    <xf numFmtId="3" fontId="152" fillId="0" borderId="35" xfId="267" applyNumberFormat="1" applyFont="1" applyFill="1" applyBorder="1" applyAlignment="1">
      <alignment horizontal="center" vertical="center" wrapText="1"/>
      <protection/>
    </xf>
    <xf numFmtId="0" fontId="152" fillId="0" borderId="35" xfId="267" applyFont="1" applyFill="1" applyBorder="1" applyAlignment="1">
      <alignment horizontal="left" vertical="center" wrapText="1"/>
      <protection/>
    </xf>
    <xf numFmtId="0" fontId="152" fillId="0" borderId="35" xfId="267" applyFont="1" applyFill="1" applyBorder="1" applyAlignment="1">
      <alignment horizontal="center" vertical="center" wrapText="1"/>
      <protection/>
    </xf>
    <xf numFmtId="0" fontId="152" fillId="0" borderId="35" xfId="267" applyNumberFormat="1" applyFont="1" applyFill="1" applyBorder="1" applyAlignment="1">
      <alignment horizontal="center" vertical="center" wrapText="1"/>
      <protection/>
    </xf>
    <xf numFmtId="3" fontId="153" fillId="0" borderId="35" xfId="267" applyNumberFormat="1" applyFont="1" applyFill="1" applyBorder="1" applyAlignment="1">
      <alignment horizontal="center" vertical="center" wrapText="1"/>
      <protection/>
    </xf>
    <xf numFmtId="3" fontId="152" fillId="0" borderId="35" xfId="267" applyNumberFormat="1" applyFont="1" applyFill="1" applyBorder="1" applyAlignment="1">
      <alignment horizontal="right" vertical="center" wrapText="1"/>
      <protection/>
    </xf>
    <xf numFmtId="3" fontId="154" fillId="0" borderId="0" xfId="267" applyNumberFormat="1" applyFont="1" applyFill="1" applyBorder="1" applyAlignment="1">
      <alignment vertical="center" wrapText="1"/>
      <protection/>
    </xf>
    <xf numFmtId="0" fontId="155" fillId="0" borderId="0" xfId="267" applyFont="1" applyFill="1" applyBorder="1" applyAlignment="1">
      <alignment vertical="top" wrapText="1"/>
      <protection/>
    </xf>
    <xf numFmtId="3" fontId="154" fillId="49" borderId="35" xfId="0" applyNumberFormat="1" applyFont="1" applyFill="1" applyBorder="1" applyAlignment="1">
      <alignment horizontal="left" vertical="center" wrapText="1"/>
    </xf>
    <xf numFmtId="0" fontId="152" fillId="49" borderId="35" xfId="267" applyFont="1" applyFill="1" applyBorder="1" applyAlignment="1">
      <alignment horizontal="center" vertical="center" wrapText="1"/>
      <protection/>
    </xf>
    <xf numFmtId="3" fontId="152" fillId="49" borderId="35" xfId="267" applyNumberFormat="1" applyFont="1" applyFill="1" applyBorder="1" applyAlignment="1">
      <alignment horizontal="center" vertical="center" wrapText="1"/>
      <protection/>
    </xf>
    <xf numFmtId="3" fontId="153" fillId="49" borderId="35" xfId="267" applyNumberFormat="1" applyFont="1" applyFill="1" applyBorder="1" applyAlignment="1">
      <alignment horizontal="center" vertical="center" wrapText="1"/>
      <protection/>
    </xf>
    <xf numFmtId="0" fontId="152" fillId="49" borderId="35" xfId="267" applyNumberFormat="1" applyFont="1" applyFill="1" applyBorder="1" applyAlignment="1">
      <alignment horizontal="center" vertical="center" wrapText="1"/>
      <protection/>
    </xf>
    <xf numFmtId="3" fontId="154" fillId="49" borderId="35" xfId="267" applyNumberFormat="1" applyFont="1" applyFill="1" applyBorder="1" applyAlignment="1">
      <alignment horizontal="center" vertical="center" wrapText="1"/>
      <protection/>
    </xf>
    <xf numFmtId="3" fontId="153" fillId="0" borderId="36" xfId="319" applyNumberFormat="1" applyFont="1" applyFill="1" applyBorder="1" applyAlignment="1">
      <alignment horizontal="center" vertical="center" wrapText="1"/>
      <protection/>
    </xf>
    <xf numFmtId="3" fontId="152" fillId="49" borderId="35" xfId="267" applyNumberFormat="1" applyFont="1" applyFill="1" applyBorder="1" applyAlignment="1">
      <alignment horizontal="right" vertical="center" wrapText="1"/>
      <protection/>
    </xf>
    <xf numFmtId="177" fontId="152" fillId="49" borderId="35" xfId="146" applyNumberFormat="1" applyFont="1" applyFill="1" applyBorder="1" applyAlignment="1">
      <alignment horizontal="right" vertical="center" wrapText="1"/>
    </xf>
    <xf numFmtId="3" fontId="156" fillId="49" borderId="35" xfId="267" applyNumberFormat="1" applyFont="1" applyFill="1" applyBorder="1" applyAlignment="1">
      <alignment horizontal="right" vertical="center" wrapText="1"/>
      <protection/>
    </xf>
    <xf numFmtId="3" fontId="154" fillId="49" borderId="0" xfId="267" applyNumberFormat="1" applyFont="1" applyFill="1" applyBorder="1" applyAlignment="1">
      <alignment vertical="center" wrapText="1"/>
      <protection/>
    </xf>
    <xf numFmtId="0" fontId="157" fillId="49" borderId="0" xfId="267" applyFont="1" applyFill="1" applyBorder="1" applyAlignment="1">
      <alignment vertical="top" wrapText="1"/>
      <protection/>
    </xf>
    <xf numFmtId="0" fontId="157" fillId="0" borderId="0" xfId="267" applyFont="1" applyFill="1" applyBorder="1" applyAlignment="1">
      <alignment vertical="top" wrapText="1"/>
      <protection/>
    </xf>
    <xf numFmtId="3" fontId="152" fillId="49" borderId="32" xfId="267" applyNumberFormat="1" applyFont="1" applyFill="1" applyBorder="1" applyAlignment="1">
      <alignment horizontal="right" vertical="center" wrapText="1"/>
      <protection/>
    </xf>
    <xf numFmtId="3" fontId="156" fillId="49" borderId="32" xfId="267" applyNumberFormat="1" applyFont="1" applyFill="1" applyBorder="1" applyAlignment="1">
      <alignment horizontal="right" vertical="center" wrapText="1"/>
      <protection/>
    </xf>
    <xf numFmtId="3" fontId="154" fillId="0" borderId="35" xfId="0" applyNumberFormat="1" applyFont="1" applyFill="1" applyBorder="1" applyAlignment="1">
      <alignment horizontal="left" vertical="center" wrapText="1"/>
    </xf>
    <xf numFmtId="3" fontId="154" fillId="0" borderId="36" xfId="0" applyNumberFormat="1" applyFont="1" applyFill="1" applyBorder="1" applyAlignment="1">
      <alignment horizontal="center" vertical="center" wrapText="1"/>
    </xf>
    <xf numFmtId="3" fontId="154" fillId="0" borderId="35" xfId="267" applyNumberFormat="1" applyFont="1" applyFill="1" applyBorder="1" applyAlignment="1">
      <alignment horizontal="center" vertical="center" wrapText="1"/>
      <protection/>
    </xf>
    <xf numFmtId="0" fontId="154" fillId="49" borderId="35" xfId="267" applyFont="1" applyFill="1" applyBorder="1" applyAlignment="1">
      <alignment horizontal="center" vertical="center" wrapText="1"/>
      <protection/>
    </xf>
    <xf numFmtId="0" fontId="154" fillId="49" borderId="35" xfId="267" applyNumberFormat="1" applyFont="1" applyFill="1" applyBorder="1" applyAlignment="1">
      <alignment horizontal="center" vertical="center" wrapText="1"/>
      <protection/>
    </xf>
    <xf numFmtId="3" fontId="154" fillId="49" borderId="35" xfId="267" applyNumberFormat="1" applyFont="1" applyFill="1" applyBorder="1" applyAlignment="1">
      <alignment horizontal="right" vertical="center" wrapText="1"/>
      <protection/>
    </xf>
    <xf numFmtId="3" fontId="158" fillId="49" borderId="35" xfId="267" applyNumberFormat="1" applyFont="1" applyFill="1" applyBorder="1" applyAlignment="1">
      <alignment horizontal="right" vertical="center" wrapText="1"/>
      <protection/>
    </xf>
    <xf numFmtId="0" fontId="158" fillId="49" borderId="0" xfId="267" applyFont="1" applyFill="1" applyBorder="1" applyAlignment="1">
      <alignment vertical="top" wrapText="1"/>
      <protection/>
    </xf>
    <xf numFmtId="0" fontId="158" fillId="0" borderId="0" xfId="267" applyFont="1" applyFill="1" applyBorder="1" applyAlignment="1">
      <alignment vertical="top" wrapText="1"/>
      <protection/>
    </xf>
    <xf numFmtId="3" fontId="154" fillId="49" borderId="36" xfId="267" applyNumberFormat="1" applyFont="1" applyFill="1" applyBorder="1" applyAlignment="1">
      <alignment horizontal="center" vertical="center" wrapText="1"/>
      <protection/>
    </xf>
    <xf numFmtId="3" fontId="154" fillId="0" borderId="35" xfId="319" applyNumberFormat="1" applyFont="1" applyFill="1" applyBorder="1" applyAlignment="1">
      <alignment horizontal="center" vertical="center" wrapText="1" shrinkToFit="1"/>
      <protection/>
    </xf>
    <xf numFmtId="3" fontId="154" fillId="0" borderId="35" xfId="267" applyNumberFormat="1" applyFont="1" applyFill="1" applyBorder="1" applyAlignment="1">
      <alignment horizontal="right" vertical="center" wrapText="1"/>
      <protection/>
    </xf>
    <xf numFmtId="0" fontId="154" fillId="49" borderId="35" xfId="267" applyNumberFormat="1" applyFont="1" applyFill="1" applyBorder="1" applyAlignment="1">
      <alignment horizontal="right" vertical="center" wrapText="1"/>
      <protection/>
    </xf>
    <xf numFmtId="3" fontId="154" fillId="0" borderId="35" xfId="319" applyNumberFormat="1" applyFont="1" applyFill="1" applyBorder="1" applyAlignment="1">
      <alignment horizontal="right" vertical="center" wrapText="1" shrinkToFit="1"/>
      <protection/>
    </xf>
    <xf numFmtId="0" fontId="152" fillId="49" borderId="35" xfId="267" applyFont="1" applyFill="1" applyBorder="1" applyAlignment="1">
      <alignment horizontal="left" vertical="center" wrapText="1"/>
      <protection/>
    </xf>
    <xf numFmtId="0" fontId="152" fillId="49" borderId="35" xfId="267" applyFont="1" applyFill="1" applyBorder="1" applyAlignment="1">
      <alignment horizontal="right" vertical="center" wrapText="1"/>
      <protection/>
    </xf>
    <xf numFmtId="3" fontId="152" fillId="49" borderId="35" xfId="267" applyNumberFormat="1" applyFont="1" applyFill="1" applyBorder="1" applyAlignment="1" quotePrefix="1">
      <alignment horizontal="center" vertical="center" wrapText="1"/>
      <protection/>
    </xf>
    <xf numFmtId="0" fontId="156" fillId="49" borderId="35" xfId="267" applyFont="1" applyFill="1" applyBorder="1" applyAlignment="1">
      <alignment horizontal="right" vertical="center" wrapText="1"/>
      <protection/>
    </xf>
    <xf numFmtId="0" fontId="154" fillId="49" borderId="35" xfId="267" applyFont="1" applyFill="1" applyBorder="1" applyAlignment="1">
      <alignment horizontal="left" vertical="center" wrapText="1"/>
      <protection/>
    </xf>
    <xf numFmtId="3" fontId="154" fillId="0" borderId="35" xfId="0" applyNumberFormat="1" applyFont="1" applyFill="1" applyBorder="1" applyAlignment="1">
      <alignment horizontal="center" vertical="center" wrapText="1"/>
    </xf>
    <xf numFmtId="1" fontId="154" fillId="0" borderId="35" xfId="319" applyNumberFormat="1" applyFont="1" applyFill="1" applyBorder="1" applyAlignment="1">
      <alignment horizontal="center" vertical="center" wrapText="1"/>
      <protection/>
    </xf>
    <xf numFmtId="3" fontId="154" fillId="0" borderId="35" xfId="267" applyNumberFormat="1" applyFont="1" applyFill="1" applyBorder="1" applyAlignment="1">
      <alignment horizontal="left" vertical="center" wrapText="1"/>
      <protection/>
    </xf>
    <xf numFmtId="3" fontId="154" fillId="0" borderId="0" xfId="267" applyNumberFormat="1" applyFont="1" applyFill="1" applyBorder="1" applyAlignment="1">
      <alignment horizontal="center" vertical="center" wrapText="1"/>
      <protection/>
    </xf>
    <xf numFmtId="3" fontId="159" fillId="49" borderId="0" xfId="267" applyNumberFormat="1" applyFont="1" applyFill="1" applyBorder="1" applyAlignment="1">
      <alignment vertical="top" wrapText="1"/>
      <protection/>
    </xf>
    <xf numFmtId="0" fontId="155" fillId="49" borderId="0" xfId="267" applyFont="1" applyFill="1" applyBorder="1" applyAlignment="1">
      <alignment vertical="top" wrapText="1"/>
      <protection/>
    </xf>
    <xf numFmtId="1" fontId="154" fillId="49" borderId="35" xfId="319" applyNumberFormat="1" applyFont="1" applyFill="1" applyBorder="1" applyAlignment="1">
      <alignment vertical="center" wrapText="1"/>
      <protection/>
    </xf>
    <xf numFmtId="3" fontId="154" fillId="49" borderId="35" xfId="267" applyNumberFormat="1" applyFont="1" applyFill="1" applyBorder="1" applyAlignment="1" quotePrefix="1">
      <alignment horizontal="center" vertical="center" wrapText="1"/>
      <protection/>
    </xf>
    <xf numFmtId="3" fontId="154" fillId="49" borderId="35" xfId="267" applyNumberFormat="1" applyFont="1" applyFill="1" applyBorder="1" applyAlignment="1">
      <alignment horizontal="left" vertical="center" wrapText="1"/>
      <protection/>
    </xf>
    <xf numFmtId="0" fontId="154" fillId="49" borderId="0" xfId="267" applyFont="1" applyFill="1" applyBorder="1" applyAlignment="1">
      <alignment vertical="center" wrapText="1"/>
      <protection/>
    </xf>
    <xf numFmtId="3" fontId="153" fillId="49" borderId="35" xfId="319" applyNumberFormat="1" applyFont="1" applyFill="1" applyBorder="1" applyAlignment="1">
      <alignment horizontal="center" vertical="center" wrapText="1"/>
      <protection/>
    </xf>
    <xf numFmtId="3" fontId="152" fillId="49" borderId="0" xfId="267" applyNumberFormat="1" applyFont="1" applyFill="1" applyBorder="1" applyAlignment="1">
      <alignment vertical="top" wrapText="1"/>
      <protection/>
    </xf>
    <xf numFmtId="0" fontId="152" fillId="49" borderId="0" xfId="267" applyFont="1" applyFill="1" applyBorder="1" applyAlignment="1">
      <alignment vertical="top" wrapText="1"/>
      <protection/>
    </xf>
    <xf numFmtId="0" fontId="160" fillId="0" borderId="0" xfId="0" applyFont="1" applyAlignment="1">
      <alignment/>
    </xf>
    <xf numFmtId="3" fontId="152" fillId="0" borderId="0" xfId="267" applyNumberFormat="1" applyFont="1" applyFill="1" applyBorder="1" applyAlignment="1">
      <alignment vertical="top" wrapText="1"/>
      <protection/>
    </xf>
    <xf numFmtId="3" fontId="159" fillId="0" borderId="0" xfId="267" applyNumberFormat="1" applyFont="1" applyFill="1" applyBorder="1" applyAlignment="1">
      <alignment vertical="top" wrapText="1"/>
      <protection/>
    </xf>
    <xf numFmtId="0" fontId="152" fillId="49" borderId="35" xfId="267" applyNumberFormat="1" applyFont="1" applyFill="1" applyBorder="1" applyAlignment="1">
      <alignment horizontal="right" vertical="center" wrapText="1"/>
      <protection/>
    </xf>
    <xf numFmtId="49" fontId="152" fillId="0" borderId="35" xfId="267" applyNumberFormat="1" applyFont="1" applyFill="1" applyBorder="1" applyAlignment="1">
      <alignment horizontal="center" vertical="center" wrapText="1"/>
      <protection/>
    </xf>
    <xf numFmtId="0" fontId="147" fillId="49" borderId="35" xfId="267" applyFont="1" applyFill="1" applyBorder="1" applyAlignment="1">
      <alignment horizontal="center" vertical="center" wrapText="1"/>
      <protection/>
    </xf>
    <xf numFmtId="0" fontId="152" fillId="49" borderId="27" xfId="267" applyFont="1" applyFill="1" applyBorder="1" applyAlignment="1">
      <alignment horizontal="right" vertical="center" wrapText="1"/>
      <protection/>
    </xf>
    <xf numFmtId="0" fontId="152" fillId="49" borderId="27" xfId="267" applyFont="1" applyFill="1" applyBorder="1" applyAlignment="1">
      <alignment horizontal="left" vertical="center" wrapText="1"/>
      <protection/>
    </xf>
    <xf numFmtId="0" fontId="152" fillId="49" borderId="27" xfId="267" applyFont="1" applyFill="1" applyBorder="1" applyAlignment="1">
      <alignment horizontal="center" vertical="center" wrapText="1"/>
      <protection/>
    </xf>
    <xf numFmtId="0" fontId="152" fillId="49" borderId="27" xfId="267" applyNumberFormat="1" applyFont="1" applyFill="1" applyBorder="1" applyAlignment="1">
      <alignment horizontal="left" vertical="center" wrapText="1"/>
      <protection/>
    </xf>
    <xf numFmtId="3" fontId="154" fillId="49" borderId="27" xfId="267" applyNumberFormat="1" applyFont="1" applyFill="1" applyBorder="1" applyAlignment="1">
      <alignment horizontal="center" vertical="center" wrapText="1"/>
      <protection/>
    </xf>
    <xf numFmtId="3" fontId="152" fillId="49" borderId="27" xfId="267" applyNumberFormat="1" applyFont="1" applyFill="1" applyBorder="1" applyAlignment="1">
      <alignment horizontal="right" vertical="center" wrapText="1"/>
      <protection/>
    </xf>
    <xf numFmtId="0" fontId="161" fillId="49" borderId="0" xfId="267" applyFont="1" applyFill="1" applyBorder="1" applyAlignment="1">
      <alignment vertical="top" wrapText="1"/>
      <protection/>
    </xf>
    <xf numFmtId="3" fontId="147" fillId="0" borderId="35" xfId="267" applyNumberFormat="1" applyFont="1" applyFill="1" applyBorder="1" applyAlignment="1">
      <alignment horizontal="right" vertical="center" wrapText="1"/>
      <protection/>
    </xf>
    <xf numFmtId="0" fontId="147" fillId="49" borderId="35" xfId="267" applyFont="1" applyFill="1" applyBorder="1" applyAlignment="1">
      <alignment horizontal="left" vertical="center" wrapText="1"/>
      <protection/>
    </xf>
    <xf numFmtId="0" fontId="149" fillId="49" borderId="35" xfId="267" applyFont="1" applyFill="1" applyBorder="1" applyAlignment="1">
      <alignment horizontal="center" vertical="center" wrapText="1"/>
      <protection/>
    </xf>
    <xf numFmtId="1" fontId="99" fillId="0" borderId="35" xfId="319" applyNumberFormat="1" applyFont="1" applyFill="1" applyBorder="1" applyAlignment="1">
      <alignment horizontal="center" vertical="center" wrapText="1"/>
      <protection/>
    </xf>
    <xf numFmtId="3" fontId="152" fillId="49" borderId="32" xfId="267" applyNumberFormat="1" applyFont="1" applyFill="1" applyBorder="1" applyAlignment="1">
      <alignment horizontal="center" vertical="center" wrapText="1"/>
      <protection/>
    </xf>
    <xf numFmtId="3" fontId="152" fillId="49" borderId="35" xfId="267" applyNumberFormat="1" applyFont="1" applyFill="1" applyBorder="1" applyAlignment="1">
      <alignment horizontal="left" vertical="center" wrapText="1"/>
      <protection/>
    </xf>
    <xf numFmtId="3" fontId="152" fillId="49" borderId="36" xfId="267" applyNumberFormat="1" applyFont="1" applyFill="1" applyBorder="1" applyAlignment="1">
      <alignment horizontal="right" vertical="center" wrapText="1"/>
      <protection/>
    </xf>
    <xf numFmtId="0" fontId="162" fillId="49" borderId="0" xfId="267" applyFont="1" applyFill="1" applyBorder="1" applyAlignment="1">
      <alignment vertical="top" wrapText="1"/>
      <protection/>
    </xf>
    <xf numFmtId="0" fontId="162" fillId="0" borderId="0" xfId="267" applyFont="1" applyFill="1" applyBorder="1" applyAlignment="1">
      <alignment vertical="top" wrapText="1"/>
      <protection/>
    </xf>
    <xf numFmtId="3" fontId="152" fillId="0" borderId="35" xfId="267" applyNumberFormat="1" applyFont="1" applyFill="1" applyBorder="1" applyAlignment="1">
      <alignment horizontal="left" vertical="center" wrapText="1"/>
      <protection/>
    </xf>
    <xf numFmtId="0" fontId="152" fillId="0" borderId="0" xfId="267" applyFont="1" applyFill="1" applyBorder="1" applyAlignment="1">
      <alignment vertical="top" wrapText="1"/>
      <protection/>
    </xf>
    <xf numFmtId="215" fontId="152" fillId="0" borderId="35" xfId="162" applyNumberFormat="1" applyFont="1" applyFill="1" applyBorder="1" applyAlignment="1">
      <alignment horizontal="center" vertical="center" wrapText="1"/>
    </xf>
    <xf numFmtId="0" fontId="160" fillId="0" borderId="35" xfId="232" applyFont="1" applyFill="1" applyBorder="1" applyAlignment="1">
      <alignment horizontal="center" vertical="center" wrapText="1"/>
    </xf>
    <xf numFmtId="0" fontId="152" fillId="49" borderId="32" xfId="267" applyFont="1" applyFill="1" applyBorder="1" applyAlignment="1">
      <alignment horizontal="left" vertical="center" wrapText="1"/>
      <protection/>
    </xf>
    <xf numFmtId="3" fontId="163" fillId="49" borderId="35" xfId="267" applyNumberFormat="1" applyFont="1" applyFill="1" applyBorder="1" applyAlignment="1">
      <alignment horizontal="right" vertical="center" wrapText="1"/>
      <protection/>
    </xf>
    <xf numFmtId="3" fontId="164" fillId="49" borderId="0" xfId="267" applyNumberFormat="1" applyFont="1" applyFill="1" applyBorder="1" applyAlignment="1">
      <alignment vertical="center" wrapText="1"/>
      <protection/>
    </xf>
    <xf numFmtId="0" fontId="165" fillId="49" borderId="0" xfId="267" applyFont="1" applyFill="1" applyBorder="1" applyAlignment="1">
      <alignment vertical="top" wrapText="1"/>
      <protection/>
    </xf>
    <xf numFmtId="0" fontId="165" fillId="0" borderId="0" xfId="267" applyFont="1" applyFill="1" applyBorder="1" applyAlignment="1">
      <alignment vertical="top" wrapText="1"/>
      <protection/>
    </xf>
    <xf numFmtId="0" fontId="156" fillId="49" borderId="0" xfId="267" applyFont="1" applyFill="1" applyBorder="1" applyAlignment="1">
      <alignment vertical="top" wrapText="1"/>
      <protection/>
    </xf>
    <xf numFmtId="49" fontId="152" fillId="0" borderId="35" xfId="267" applyNumberFormat="1" applyFont="1" applyFill="1" applyBorder="1" applyAlignment="1">
      <alignment horizontal="center" vertical="top" wrapText="1"/>
      <protection/>
    </xf>
    <xf numFmtId="49" fontId="154" fillId="49" borderId="35" xfId="267" applyNumberFormat="1" applyFont="1" applyFill="1" applyBorder="1" applyAlignment="1">
      <alignment horizontal="center" vertical="center" wrapText="1"/>
      <protection/>
    </xf>
    <xf numFmtId="0" fontId="154" fillId="59" borderId="35" xfId="267" applyNumberFormat="1" applyFont="1" applyFill="1" applyBorder="1" applyAlignment="1">
      <alignment horizontal="center" vertical="center" wrapText="1"/>
      <protection/>
    </xf>
    <xf numFmtId="3" fontId="147" fillId="0" borderId="35" xfId="319" applyNumberFormat="1" applyFont="1" applyFill="1" applyBorder="1" applyAlignment="1">
      <alignment horizontal="center" vertical="center" wrapText="1"/>
      <protection/>
    </xf>
    <xf numFmtId="0" fontId="152" fillId="49" borderId="36" xfId="267" applyFont="1" applyFill="1" applyBorder="1" applyAlignment="1">
      <alignment horizontal="center" vertical="center" wrapText="1"/>
      <protection/>
    </xf>
    <xf numFmtId="3" fontId="156" fillId="49" borderId="36" xfId="267" applyNumberFormat="1" applyFont="1" applyFill="1" applyBorder="1" applyAlignment="1">
      <alignment horizontal="right" vertical="center" wrapText="1"/>
      <protection/>
    </xf>
    <xf numFmtId="3" fontId="152" fillId="49" borderId="36" xfId="267" applyNumberFormat="1" applyFont="1" applyFill="1" applyBorder="1" applyAlignment="1">
      <alignment horizontal="center" vertical="center" wrapText="1"/>
      <protection/>
    </xf>
    <xf numFmtId="3" fontId="152" fillId="49" borderId="0" xfId="267" applyNumberFormat="1" applyFont="1" applyFill="1" applyBorder="1" applyAlignment="1">
      <alignment horizontal="center" vertical="top" wrapText="1"/>
      <protection/>
    </xf>
    <xf numFmtId="3" fontId="166" fillId="49" borderId="32" xfId="267" applyNumberFormat="1" applyFont="1" applyFill="1" applyBorder="1" applyAlignment="1">
      <alignment horizontal="center" vertical="center" wrapText="1"/>
      <protection/>
    </xf>
    <xf numFmtId="3" fontId="166" fillId="49" borderId="35" xfId="267" applyNumberFormat="1" applyFont="1" applyFill="1" applyBorder="1" applyAlignment="1">
      <alignment horizontal="center" vertical="center" wrapText="1"/>
      <protection/>
    </xf>
    <xf numFmtId="3" fontId="166" fillId="49" borderId="35" xfId="26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90" fillId="49" borderId="0" xfId="148" applyNumberFormat="1" applyFont="1" applyFill="1" applyBorder="1" applyAlignment="1">
      <alignment horizontal="center" vertical="center" wrapText="1"/>
    </xf>
    <xf numFmtId="3" fontId="86" fillId="49" borderId="39" xfId="267" applyNumberFormat="1" applyFont="1" applyFill="1" applyBorder="1" applyAlignment="1">
      <alignment horizontal="center" vertical="center" wrapText="1"/>
      <protection/>
    </xf>
    <xf numFmtId="3" fontId="86" fillId="49" borderId="40" xfId="267" applyNumberFormat="1" applyFont="1" applyFill="1" applyBorder="1" applyAlignment="1">
      <alignment horizontal="center" vertical="center" wrapText="1"/>
      <protection/>
    </xf>
    <xf numFmtId="3" fontId="86" fillId="49" borderId="41" xfId="267" applyNumberFormat="1" applyFont="1" applyFill="1" applyBorder="1" applyAlignment="1">
      <alignment horizontal="center" vertical="center" wrapText="1"/>
      <protection/>
    </xf>
    <xf numFmtId="3" fontId="86" fillId="49" borderId="42" xfId="267" applyNumberFormat="1" applyFont="1" applyFill="1" applyBorder="1" applyAlignment="1">
      <alignment horizontal="center" vertical="center" wrapText="1"/>
      <protection/>
    </xf>
    <xf numFmtId="3" fontId="86" fillId="49" borderId="32" xfId="267" applyNumberFormat="1" applyFont="1" applyFill="1" applyBorder="1" applyAlignment="1">
      <alignment horizontal="center" vertical="center" wrapText="1"/>
      <protection/>
    </xf>
    <xf numFmtId="0" fontId="18" fillId="49" borderId="35" xfId="267" applyFont="1" applyFill="1" applyBorder="1">
      <alignment/>
      <protection/>
    </xf>
    <xf numFmtId="0" fontId="18" fillId="49" borderId="36" xfId="267" applyFont="1" applyFill="1" applyBorder="1">
      <alignment/>
      <protection/>
    </xf>
    <xf numFmtId="0" fontId="81" fillId="0" borderId="0" xfId="267" applyFont="1" applyFill="1" applyBorder="1" applyAlignment="1">
      <alignment horizontal="center" vertical="center" wrapText="1"/>
      <protection/>
    </xf>
    <xf numFmtId="3" fontId="87" fillId="49" borderId="28" xfId="267" applyNumberFormat="1" applyFont="1" applyFill="1" applyBorder="1" applyAlignment="1">
      <alignment horizontal="center" vertical="center" wrapText="1"/>
      <protection/>
    </xf>
    <xf numFmtId="3" fontId="87" fillId="49" borderId="38" xfId="267" applyNumberFormat="1" applyFont="1" applyFill="1" applyBorder="1" applyAlignment="1">
      <alignment horizontal="center" vertical="center" wrapText="1"/>
      <protection/>
    </xf>
    <xf numFmtId="3" fontId="86" fillId="49" borderId="34" xfId="267" applyNumberFormat="1" applyFont="1" applyFill="1" applyBorder="1" applyAlignment="1">
      <alignment horizontal="center" vertical="center" wrapText="1"/>
      <protection/>
    </xf>
    <xf numFmtId="3" fontId="86" fillId="49" borderId="27" xfId="267" applyNumberFormat="1" applyFont="1" applyFill="1" applyBorder="1" applyAlignment="1">
      <alignment horizontal="center" vertical="center" wrapText="1"/>
      <protection/>
    </xf>
    <xf numFmtId="3" fontId="86" fillId="49" borderId="7" xfId="267" applyNumberFormat="1" applyFont="1" applyFill="1" applyBorder="1" applyAlignment="1">
      <alignment horizontal="center" vertical="center" wrapText="1"/>
      <protection/>
    </xf>
    <xf numFmtId="3" fontId="86" fillId="0" borderId="22" xfId="267" applyNumberFormat="1" applyFont="1" applyFill="1" applyBorder="1" applyAlignment="1">
      <alignment horizontal="center" vertical="center" wrapText="1"/>
      <protection/>
    </xf>
    <xf numFmtId="3" fontId="86" fillId="0" borderId="35" xfId="267" applyNumberFormat="1" applyFont="1" applyFill="1" applyBorder="1" applyAlignment="1">
      <alignment horizontal="center" vertical="center" wrapText="1"/>
      <protection/>
    </xf>
    <xf numFmtId="3" fontId="86" fillId="0" borderId="36" xfId="267" applyNumberFormat="1" applyFont="1" applyFill="1" applyBorder="1" applyAlignment="1">
      <alignment horizontal="center" vertical="center" wrapText="1"/>
      <protection/>
    </xf>
    <xf numFmtId="3" fontId="86" fillId="49" borderId="22" xfId="267" applyNumberFormat="1" applyFont="1" applyFill="1" applyBorder="1" applyAlignment="1">
      <alignment horizontal="center" vertical="center" wrapText="1"/>
      <protection/>
    </xf>
    <xf numFmtId="3" fontId="86" fillId="49" borderId="35" xfId="267" applyNumberFormat="1" applyFont="1" applyFill="1" applyBorder="1" applyAlignment="1">
      <alignment horizontal="center" vertical="center" wrapText="1"/>
      <protection/>
    </xf>
    <xf numFmtId="3" fontId="86" fillId="49" borderId="36" xfId="267" applyNumberFormat="1" applyFont="1" applyFill="1" applyBorder="1" applyAlignment="1">
      <alignment horizontal="center" vertical="center" wrapText="1"/>
      <protection/>
    </xf>
    <xf numFmtId="3" fontId="86" fillId="49" borderId="1" xfId="267" applyNumberFormat="1" applyFont="1" applyFill="1" applyBorder="1" applyAlignment="1">
      <alignment horizontal="center" vertical="center" wrapText="1"/>
      <protection/>
    </xf>
    <xf numFmtId="0" fontId="82" fillId="0" borderId="0" xfId="267" applyFont="1" applyFill="1" applyBorder="1" applyAlignment="1">
      <alignment horizontal="center" vertical="center" wrapText="1"/>
      <protection/>
    </xf>
    <xf numFmtId="3" fontId="87" fillId="49" borderId="34" xfId="267" applyNumberFormat="1" applyFont="1" applyFill="1" applyBorder="1" applyAlignment="1">
      <alignment horizontal="center" vertical="center" wrapText="1"/>
      <protection/>
    </xf>
    <xf numFmtId="3" fontId="87" fillId="49" borderId="27" xfId="267" applyNumberFormat="1" applyFont="1" applyFill="1" applyBorder="1" applyAlignment="1">
      <alignment horizontal="center" vertical="center" wrapText="1"/>
      <protection/>
    </xf>
    <xf numFmtId="0" fontId="85" fillId="49" borderId="33" xfId="267" applyFont="1" applyFill="1" applyBorder="1" applyAlignment="1">
      <alignment horizontal="right" vertical="center" wrapText="1"/>
      <protection/>
    </xf>
    <xf numFmtId="0" fontId="82" fillId="49" borderId="0" xfId="267" applyFont="1" applyFill="1" applyBorder="1" applyAlignment="1">
      <alignment horizontal="center" vertical="center" wrapText="1"/>
      <protection/>
    </xf>
    <xf numFmtId="0" fontId="86" fillId="49" borderId="34" xfId="267" applyNumberFormat="1" applyFont="1" applyFill="1" applyBorder="1" applyAlignment="1">
      <alignment horizontal="center" vertical="center" wrapText="1"/>
      <protection/>
    </xf>
    <xf numFmtId="0" fontId="86" fillId="49" borderId="27" xfId="267" applyNumberFormat="1" applyFont="1" applyFill="1" applyBorder="1" applyAlignment="1">
      <alignment horizontal="center" vertical="center" wrapText="1"/>
      <protection/>
    </xf>
    <xf numFmtId="3" fontId="87" fillId="49" borderId="1" xfId="267" applyNumberFormat="1" applyFont="1" applyFill="1" applyBorder="1" applyAlignment="1">
      <alignment horizontal="center" vertical="center" wrapText="1"/>
      <protection/>
    </xf>
    <xf numFmtId="0" fontId="96" fillId="49" borderId="33" xfId="267" applyFont="1" applyFill="1" applyBorder="1" applyAlignment="1">
      <alignment horizontal="right" vertical="center" wrapText="1"/>
      <protection/>
    </xf>
    <xf numFmtId="0" fontId="81" fillId="49" borderId="0" xfId="267" applyFont="1" applyFill="1" applyBorder="1" applyAlignment="1">
      <alignment horizontal="center" vertical="center" wrapText="1"/>
      <protection/>
    </xf>
    <xf numFmtId="3" fontId="87" fillId="49" borderId="39" xfId="267" applyNumberFormat="1" applyFont="1" applyFill="1" applyBorder="1" applyAlignment="1">
      <alignment horizontal="center" vertical="center" wrapText="1"/>
      <protection/>
    </xf>
    <xf numFmtId="3" fontId="87" fillId="49" borderId="40" xfId="267" applyNumberFormat="1" applyFont="1" applyFill="1" applyBorder="1" applyAlignment="1">
      <alignment horizontal="center" vertical="center" wrapText="1"/>
      <protection/>
    </xf>
    <xf numFmtId="3" fontId="87" fillId="49" borderId="7" xfId="267" applyNumberFormat="1" applyFont="1" applyFill="1" applyBorder="1" applyAlignment="1">
      <alignment horizontal="center" vertical="center" wrapText="1"/>
      <protection/>
    </xf>
    <xf numFmtId="3" fontId="152" fillId="49" borderId="43" xfId="267" applyNumberFormat="1" applyFont="1" applyFill="1" applyBorder="1" applyAlignment="1">
      <alignment horizontal="left" vertical="top" wrapText="1"/>
      <protection/>
    </xf>
    <xf numFmtId="3" fontId="152" fillId="49" borderId="0" xfId="267" applyNumberFormat="1" applyFont="1" applyFill="1" applyBorder="1" applyAlignment="1">
      <alignment horizontal="left" vertical="top" wrapText="1"/>
      <protection/>
    </xf>
    <xf numFmtId="3" fontId="147" fillId="49" borderId="43" xfId="267" applyNumberFormat="1" applyFont="1" applyFill="1" applyBorder="1" applyAlignment="1">
      <alignment horizontal="left" vertical="top" wrapText="1"/>
      <protection/>
    </xf>
    <xf numFmtId="3" fontId="147" fillId="49" borderId="0" xfId="267" applyNumberFormat="1" applyFont="1" applyFill="1" applyBorder="1" applyAlignment="1">
      <alignment horizontal="left" vertical="top" wrapText="1"/>
      <protection/>
    </xf>
    <xf numFmtId="0" fontId="95" fillId="49" borderId="0" xfId="267" applyFont="1" applyFill="1" applyBorder="1" applyAlignment="1">
      <alignment horizontal="center" vertical="center"/>
      <protection/>
    </xf>
    <xf numFmtId="0" fontId="7" fillId="0" borderId="0" xfId="267" applyFont="1" applyFill="1" applyBorder="1" applyAlignment="1">
      <alignment horizontal="left" vertical="center"/>
      <protection/>
    </xf>
    <xf numFmtId="0" fontId="85" fillId="49" borderId="33" xfId="267" applyFont="1" applyFill="1" applyBorder="1" applyAlignment="1">
      <alignment horizontal="right" vertical="center" wrapText="1" inden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167" fillId="0" borderId="0" xfId="0" applyFont="1" applyAlignment="1">
      <alignment horizontal="center" vertical="top" wrapText="1"/>
    </xf>
    <xf numFmtId="0" fontId="167" fillId="0" borderId="0" xfId="0" applyFont="1" applyAlignment="1">
      <alignment vertical="top" wrapText="1"/>
    </xf>
    <xf numFmtId="0" fontId="168" fillId="0" borderId="0" xfId="0" applyFont="1" applyAlignment="1">
      <alignment horizontal="center"/>
    </xf>
    <xf numFmtId="0" fontId="167" fillId="0" borderId="0" xfId="0" applyFont="1" applyAlignment="1">
      <alignment horizontal="center"/>
    </xf>
    <xf numFmtId="0" fontId="167" fillId="0" borderId="0" xfId="0" applyFont="1" applyAlignment="1">
      <alignment/>
    </xf>
    <xf numFmtId="0" fontId="167" fillId="0" borderId="0" xfId="0" applyFont="1" applyAlignment="1" quotePrefix="1">
      <alignment horizontal="center"/>
    </xf>
    <xf numFmtId="0" fontId="167" fillId="0" borderId="0" xfId="0" applyFont="1" applyAlignment="1" quotePrefix="1">
      <alignment/>
    </xf>
    <xf numFmtId="0" fontId="168" fillId="0" borderId="0" xfId="0" applyFont="1" applyAlignment="1" quotePrefix="1">
      <alignment horizontal="center"/>
    </xf>
    <xf numFmtId="0" fontId="169" fillId="0" borderId="0" xfId="0" applyFont="1" applyBorder="1" applyAlignment="1">
      <alignment/>
    </xf>
    <xf numFmtId="0" fontId="95" fillId="0" borderId="0" xfId="267" applyFont="1" applyFill="1" applyBorder="1" applyAlignment="1">
      <alignment horizontal="center"/>
      <protection/>
    </xf>
    <xf numFmtId="3" fontId="90" fillId="49" borderId="0" xfId="148" applyNumberFormat="1" applyFont="1" applyFill="1" applyBorder="1" applyAlignment="1" quotePrefix="1">
      <alignment horizontal="center" vertical="center" wrapText="1"/>
    </xf>
    <xf numFmtId="3" fontId="125" fillId="49" borderId="0" xfId="148" applyNumberFormat="1" applyFont="1" applyFill="1" applyBorder="1" applyAlignment="1">
      <alignment horizontal="center" vertical="center" wrapText="1"/>
    </xf>
    <xf numFmtId="0" fontId="81" fillId="0" borderId="0" xfId="267" applyFont="1" applyFill="1" applyBorder="1" applyAlignment="1">
      <alignment vertical="center" wrapText="1"/>
      <protection/>
    </xf>
    <xf numFmtId="3" fontId="154" fillId="49" borderId="35" xfId="0" applyNumberFormat="1" applyFont="1" applyFill="1" applyBorder="1" applyAlignment="1">
      <alignment horizontal="justify" vertical="center" wrapText="1"/>
    </xf>
    <xf numFmtId="177" fontId="84" fillId="49" borderId="36" xfId="146" applyNumberFormat="1" applyFont="1" applyFill="1" applyBorder="1" applyAlignment="1">
      <alignment horizontal="right" vertical="justify"/>
    </xf>
  </cellXfs>
  <cellStyles count="399">
    <cellStyle name="Normal" xfId="0"/>
    <cellStyle name="          &#13;&#10;shell=progman.exe&#13;&#10;m" xfId="15"/>
    <cellStyle name="#,##0" xfId="16"/>
    <cellStyle name="??" xfId="17"/>
    <cellStyle name="?? [0.00]_PRODUCT DETAIL Q1" xfId="18"/>
    <cellStyle name="?? [0]" xfId="19"/>
    <cellStyle name="?_x001D_??%U©÷u&amp;H©÷9_x0008_? s&#10;_x0007__x0001__x0001_" xfId="20"/>
    <cellStyle name="???? [0.00]_PRODUCT DETAIL Q1" xfId="21"/>
    <cellStyle name="??????" xfId="22"/>
    <cellStyle name="????_List-dwg" xfId="23"/>
    <cellStyle name="???[0]_?? DI" xfId="24"/>
    <cellStyle name="???_?? DI" xfId="25"/>
    <cellStyle name="??[0]_MATL COST ANALYSIS" xfId="26"/>
    <cellStyle name="??_ ??? ???? " xfId="27"/>
    <cellStyle name="??A? [0]_ÿÿÿÿÿÿ_1_¢¬???¢â? " xfId="28"/>
    <cellStyle name="??A?_ÿÿÿÿÿÿ_1_¢¬???¢â? " xfId="29"/>
    <cellStyle name="?¡±¢¥?_?¨ù??¢´¢¥_¢¬???¢â? " xfId="30"/>
    <cellStyle name="?ðÇ%U?&amp;H?_x0008_?s&#10;_x0007__x0001__x0001_" xfId="31"/>
    <cellStyle name="_Huong CHI tieu Nhiem vu CTMTQG 2014(1)" xfId="32"/>
    <cellStyle name="_KH.DTC.gd2016-2020 tinh (T2-2015)" xfId="33"/>
    <cellStyle name="_Tong hop may cheu nganh 1" xfId="34"/>
    <cellStyle name="_Tong hop may cheu nganh 1_KH 2016-2020 (hop phong TCKH can doi1) hop 5.5.2016 (1) (1)" xfId="35"/>
    <cellStyle name="•W?_Format" xfId="36"/>
    <cellStyle name="•W€_Format" xfId="37"/>
    <cellStyle name="•W_Format" xfId="38"/>
    <cellStyle name="W_STDFOR" xfId="39"/>
    <cellStyle name="0.0" xfId="40"/>
    <cellStyle name="0.00" xfId="41"/>
    <cellStyle name="1" xfId="42"/>
    <cellStyle name="¹éºÐÀ²_±âÅ¸" xfId="43"/>
    <cellStyle name="2" xfId="44"/>
    <cellStyle name="20" xfId="45"/>
    <cellStyle name="20% - Accent1" xfId="46"/>
    <cellStyle name="20% - Accent1 2" xfId="47"/>
    <cellStyle name="20% - Accent1 3" xfId="48"/>
    <cellStyle name="20% - Accent2" xfId="49"/>
    <cellStyle name="20% - Accent2 2" xfId="50"/>
    <cellStyle name="20% - Accent2 3" xfId="51"/>
    <cellStyle name="20% - Accent3" xfId="52"/>
    <cellStyle name="20% - Accent3 2" xfId="53"/>
    <cellStyle name="20% - Accent3 3" xfId="54"/>
    <cellStyle name="20% - Accent4" xfId="55"/>
    <cellStyle name="20% - Accent4 2" xfId="56"/>
    <cellStyle name="20% - Accent4 3" xfId="57"/>
    <cellStyle name="20% - Accent5" xfId="58"/>
    <cellStyle name="20% - Accent5 2" xfId="59"/>
    <cellStyle name="20% - Accent5 3" xfId="60"/>
    <cellStyle name="20% - Accent6" xfId="61"/>
    <cellStyle name="20% - Accent6 2" xfId="62"/>
    <cellStyle name="20% - Accent6 3" xfId="63"/>
    <cellStyle name="3" xfId="64"/>
    <cellStyle name="4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" xfId="84"/>
    <cellStyle name="6_GiaM 062005" xfId="85"/>
    <cellStyle name="60% - Accent1" xfId="86"/>
    <cellStyle name="60% - Accent1 2" xfId="87"/>
    <cellStyle name="60% - Accent1 3" xfId="88"/>
    <cellStyle name="60% - Accent2" xfId="89"/>
    <cellStyle name="60% - Accent2 2" xfId="90"/>
    <cellStyle name="60% - Accent2 3" xfId="91"/>
    <cellStyle name="60% - Accent3" xfId="92"/>
    <cellStyle name="60% - Accent3 2" xfId="93"/>
    <cellStyle name="60% - Accent3 3" xfId="94"/>
    <cellStyle name="60% - Accent4" xfId="95"/>
    <cellStyle name="60% - Accent4 2" xfId="96"/>
    <cellStyle name="60% - Accent4 3" xfId="97"/>
    <cellStyle name="60% - Accent5" xfId="98"/>
    <cellStyle name="60% - Accent5 2" xfId="99"/>
    <cellStyle name="60% - Accent5 3" xfId="100"/>
    <cellStyle name="60% - Accent6" xfId="101"/>
    <cellStyle name="60% - Accent6 2" xfId="102"/>
    <cellStyle name="60% - Accent6 3" xfId="103"/>
    <cellStyle name="Accent1" xfId="104"/>
    <cellStyle name="Accent1 2" xfId="105"/>
    <cellStyle name="Accent1 3" xfId="106"/>
    <cellStyle name="Accent2" xfId="107"/>
    <cellStyle name="Accent2 2" xfId="108"/>
    <cellStyle name="Accent2 3" xfId="109"/>
    <cellStyle name="Accent3" xfId="110"/>
    <cellStyle name="Accent3 2" xfId="111"/>
    <cellStyle name="Accent3 3" xfId="112"/>
    <cellStyle name="Accent4" xfId="113"/>
    <cellStyle name="Accent4 2" xfId="114"/>
    <cellStyle name="Accent4 3" xfId="115"/>
    <cellStyle name="Accent5" xfId="116"/>
    <cellStyle name="Accent5 2" xfId="117"/>
    <cellStyle name="Accent5 3" xfId="118"/>
    <cellStyle name="Accent6" xfId="119"/>
    <cellStyle name="Accent6 2" xfId="120"/>
    <cellStyle name="Accent6 3" xfId="121"/>
    <cellStyle name="ÅëÈ­ [0]_¿ì¹°Åë" xfId="122"/>
    <cellStyle name="AeE­ [0]_INQUIRY ¿µ¾÷AßAø " xfId="123"/>
    <cellStyle name="ÅëÈ­ [0]_Sheet1" xfId="124"/>
    <cellStyle name="ÅëÈ­_¿ì¹°Åë" xfId="125"/>
    <cellStyle name="AeE­_INQUIRY ¿µ¾÷AßAø " xfId="126"/>
    <cellStyle name="ÅëÈ­_Sheet1" xfId="127"/>
    <cellStyle name="ÄÞ¸¶ [0]_¿ì¹°Åë" xfId="128"/>
    <cellStyle name="AÞ¸¶ [0]_INQUIRY ¿?¾÷AßAø " xfId="129"/>
    <cellStyle name="ÄÞ¸¶ [0]_L601CPT" xfId="130"/>
    <cellStyle name="ÄÞ¸¶_¿ì¹°Åë" xfId="131"/>
    <cellStyle name="AÞ¸¶_INQUIRY ¿?¾÷AßAø " xfId="132"/>
    <cellStyle name="ÄÞ¸¶_L601CPT" xfId="133"/>
    <cellStyle name="Bad" xfId="134"/>
    <cellStyle name="Bad 2" xfId="135"/>
    <cellStyle name="Bad 3" xfId="136"/>
    <cellStyle name="C?AØ_¿?¾÷CoE² " xfId="137"/>
    <cellStyle name="Ç¥ÁØ_#2(M17)_1" xfId="138"/>
    <cellStyle name="C￥AØ_¿μ¾÷CoE² " xfId="139"/>
    <cellStyle name="Ç¥ÁØ_±³°¢¼ö·®" xfId="140"/>
    <cellStyle name="Calc Currency (0)" xfId="141"/>
    <cellStyle name="Calculation" xfId="142"/>
    <cellStyle name="Calculation 2" xfId="143"/>
    <cellStyle name="Calculation 3" xfId="144"/>
    <cellStyle name="category" xfId="145"/>
    <cellStyle name="Comma" xfId="146"/>
    <cellStyle name="Comma [0]" xfId="147"/>
    <cellStyle name="Comma 10" xfId="148"/>
    <cellStyle name="Comma 10 10" xfId="149"/>
    <cellStyle name="Comma 10 3" xfId="150"/>
    <cellStyle name="Comma 11" xfId="151"/>
    <cellStyle name="Comma 12" xfId="152"/>
    <cellStyle name="Comma 13" xfId="153"/>
    <cellStyle name="Comma 14" xfId="154"/>
    <cellStyle name="Comma 15" xfId="155"/>
    <cellStyle name="Comma 2" xfId="156"/>
    <cellStyle name="Comma 2 10" xfId="157"/>
    <cellStyle name="Comma 2 2" xfId="158"/>
    <cellStyle name="Comma 2 28" xfId="159"/>
    <cellStyle name="Comma 2 3" xfId="160"/>
    <cellStyle name="Comma 2 4" xfId="161"/>
    <cellStyle name="Comma 2 4 2" xfId="162"/>
    <cellStyle name="Comma 2_KH 2016-2020 (hop phong TCKH can doi1) hop 5.5.2016 (1) (1)" xfId="163"/>
    <cellStyle name="Comma 3" xfId="164"/>
    <cellStyle name="Comma 3 2" xfId="165"/>
    <cellStyle name="Comma 3_KH 2016-2020 (hop phong TCKH can doi1) hop 5.5.2016 (1) (1)" xfId="166"/>
    <cellStyle name="Comma 4" xfId="167"/>
    <cellStyle name="Comma 4 2" xfId="168"/>
    <cellStyle name="Comma 4 20" xfId="169"/>
    <cellStyle name="Comma 4 3" xfId="170"/>
    <cellStyle name="Comma 4 4" xfId="171"/>
    <cellStyle name="Comma 4_KH 2016-2020 (hop phong TCKH can doi1) hop 5.5.2016 (1) (1)" xfId="172"/>
    <cellStyle name="Comma 5" xfId="173"/>
    <cellStyle name="Comma 6" xfId="174"/>
    <cellStyle name="Comma 7" xfId="175"/>
    <cellStyle name="Comma 8" xfId="176"/>
    <cellStyle name="Comma 8 2" xfId="177"/>
    <cellStyle name="Comma 8 3" xfId="178"/>
    <cellStyle name="Comma 8 4" xfId="179"/>
    <cellStyle name="Comma 8_KH 2016-2020 (hop phong TCKH can doi1) hop 5.5.2016 (1) (1)" xfId="180"/>
    <cellStyle name="Comma 9" xfId="181"/>
    <cellStyle name="comma zerodec" xfId="182"/>
    <cellStyle name="Comma0" xfId="183"/>
    <cellStyle name="Currency" xfId="184"/>
    <cellStyle name="Currency [0]" xfId="185"/>
    <cellStyle name="Currency0" xfId="186"/>
    <cellStyle name="Currency1" xfId="187"/>
    <cellStyle name="Check Cell" xfId="188"/>
    <cellStyle name="Check Cell 2" xfId="189"/>
    <cellStyle name="Check Cell 3" xfId="190"/>
    <cellStyle name="CHUONG" xfId="191"/>
    <cellStyle name="Date" xfId="192"/>
    <cellStyle name="Dezimal [0]_UXO VII" xfId="193"/>
    <cellStyle name="Dezimal_UXO VII" xfId="194"/>
    <cellStyle name="Dollar (zero dec)" xfId="195"/>
    <cellStyle name="Đầu đề 1" xfId="196"/>
    <cellStyle name="Đầu đề 2" xfId="197"/>
    <cellStyle name="Đầu đề 3" xfId="198"/>
    <cellStyle name="Đầu đề 4" xfId="199"/>
    <cellStyle name="Đầu ra" xfId="200"/>
    <cellStyle name="Đầu vào" xfId="201"/>
    <cellStyle name="e" xfId="202"/>
    <cellStyle name="Euro" xfId="203"/>
    <cellStyle name="Explanatory Text" xfId="204"/>
    <cellStyle name="Explanatory Text 2" xfId="205"/>
    <cellStyle name="Explanatory Text 3" xfId="206"/>
    <cellStyle name="f" xfId="207"/>
    <cellStyle name="Fixed" xfId="208"/>
    <cellStyle name="Followed Hyperlink" xfId="209"/>
    <cellStyle name="Ghi chú" xfId="210"/>
    <cellStyle name="Good" xfId="211"/>
    <cellStyle name="Good 2" xfId="212"/>
    <cellStyle name="Good 3" xfId="213"/>
    <cellStyle name="Grey" xfId="214"/>
    <cellStyle name="HAI" xfId="215"/>
    <cellStyle name="HEADER" xfId="216"/>
    <cellStyle name="Header1" xfId="217"/>
    <cellStyle name="Header2" xfId="218"/>
    <cellStyle name="Heading 1" xfId="219"/>
    <cellStyle name="Heading 1 2" xfId="220"/>
    <cellStyle name="Heading 1 3" xfId="221"/>
    <cellStyle name="Heading 2" xfId="222"/>
    <cellStyle name="Heading 2 2" xfId="223"/>
    <cellStyle name="Heading 2 3" xfId="224"/>
    <cellStyle name="Heading 3" xfId="225"/>
    <cellStyle name="Heading 3 2" xfId="226"/>
    <cellStyle name="Heading 3 3" xfId="227"/>
    <cellStyle name="Heading 4" xfId="228"/>
    <cellStyle name="Heading 4 2" xfId="229"/>
    <cellStyle name="Heading1" xfId="230"/>
    <cellStyle name="Heading2" xfId="231"/>
    <cellStyle name="Hyperlink" xfId="232"/>
    <cellStyle name="Hyperlink 2" xfId="233"/>
    <cellStyle name="Input" xfId="234"/>
    <cellStyle name="Input [yellow]" xfId="235"/>
    <cellStyle name="Input 2" xfId="236"/>
    <cellStyle name="Input 3" xfId="237"/>
    <cellStyle name="Kiểm tra Ô" xfId="238"/>
    <cellStyle name="Ledger 17 x 11 in" xfId="239"/>
    <cellStyle name="Ledger 17 x 11 in 2" xfId="240"/>
    <cellStyle name="Ledger 17 x 11 in 3" xfId="241"/>
    <cellStyle name="Linked Cell" xfId="242"/>
    <cellStyle name="Linked Cell 2" xfId="243"/>
    <cellStyle name="Linked Cell 3" xfId="244"/>
    <cellStyle name="Migliaia (0)_CALPREZZ" xfId="245"/>
    <cellStyle name="Migliaia_ PESO ELETTR." xfId="246"/>
    <cellStyle name="Millares [0]_Well Timing" xfId="247"/>
    <cellStyle name="Millares_Well Timing" xfId="248"/>
    <cellStyle name="Milliers [0]_AR1194" xfId="249"/>
    <cellStyle name="Model" xfId="250"/>
    <cellStyle name="moi" xfId="251"/>
    <cellStyle name="Moneda [0]_Well Timing" xfId="252"/>
    <cellStyle name="Moneda_Well Timing" xfId="253"/>
    <cellStyle name="n" xfId="254"/>
    <cellStyle name="Neutral" xfId="255"/>
    <cellStyle name="Neutral 2" xfId="256"/>
    <cellStyle name="Neutral 3" xfId="257"/>
    <cellStyle name="New Times Roman" xfId="258"/>
    <cellStyle name="no dec" xfId="259"/>
    <cellStyle name="Normal - Style1" xfId="260"/>
    <cellStyle name="Normal 10" xfId="261"/>
    <cellStyle name="Normal 10 2" xfId="262"/>
    <cellStyle name="Normal 10_Bieu 5a NSTinh" xfId="263"/>
    <cellStyle name="Normal 11" xfId="264"/>
    <cellStyle name="Normal 12" xfId="265"/>
    <cellStyle name="Normal 13" xfId="266"/>
    <cellStyle name="Normal 13 2" xfId="267"/>
    <cellStyle name="Normal 13 2 2" xfId="268"/>
    <cellStyle name="Normal 14" xfId="269"/>
    <cellStyle name="Normal 15" xfId="270"/>
    <cellStyle name="Normal 16" xfId="271"/>
    <cellStyle name="Normal 17" xfId="272"/>
    <cellStyle name="Normal 18" xfId="273"/>
    <cellStyle name="Normal 19" xfId="274"/>
    <cellStyle name="Normal 2" xfId="275"/>
    <cellStyle name="Normal 2 2" xfId="276"/>
    <cellStyle name="Normal 2 3" xfId="277"/>
    <cellStyle name="Normal 2 3 2" xfId="278"/>
    <cellStyle name="Normal 2 4" xfId="279"/>
    <cellStyle name="Normal 2 4 2" xfId="280"/>
    <cellStyle name="Normal 2 4_KH 2016-2020 (hop phong TCKH can doi1) hop 5.5.2016 (1) (1)" xfId="281"/>
    <cellStyle name="Normal 2 5" xfId="282"/>
    <cellStyle name="Normal 2_Bang bieu" xfId="283"/>
    <cellStyle name="Normal 20" xfId="284"/>
    <cellStyle name="Normal 21" xfId="285"/>
    <cellStyle name="Normal 22" xfId="286"/>
    <cellStyle name="Normal 23" xfId="287"/>
    <cellStyle name="Normal 24" xfId="288"/>
    <cellStyle name="Normal 25" xfId="289"/>
    <cellStyle name="Normal 26" xfId="290"/>
    <cellStyle name="Normal 27" xfId="291"/>
    <cellStyle name="Normal 28" xfId="292"/>
    <cellStyle name="Normal 29" xfId="293"/>
    <cellStyle name="Normal 3" xfId="294"/>
    <cellStyle name="Normal 3 2" xfId="295"/>
    <cellStyle name="Normal 3 2 2" xfId="296"/>
    <cellStyle name="Normal 3 2_Bieu 5a NSTinh" xfId="297"/>
    <cellStyle name="Normal 3_Bieu 5a NSTinh" xfId="298"/>
    <cellStyle name="Normal 30" xfId="299"/>
    <cellStyle name="Normal 31" xfId="300"/>
    <cellStyle name="Normal 32" xfId="301"/>
    <cellStyle name="Normal 33" xfId="302"/>
    <cellStyle name="Normal 34" xfId="303"/>
    <cellStyle name="Normal 35" xfId="304"/>
    <cellStyle name="Normal 4" xfId="305"/>
    <cellStyle name="Normal 4 2" xfId="306"/>
    <cellStyle name="Normal 4 3" xfId="307"/>
    <cellStyle name="Normal 4_Bang bieu" xfId="308"/>
    <cellStyle name="Normal 5" xfId="309"/>
    <cellStyle name="Normal 5 2" xfId="310"/>
    <cellStyle name="Normal 5 3" xfId="311"/>
    <cellStyle name="Normal 5_KH 2016-2020 (hop phong TCKH can doi1) hop 5.5.2016 (1) (1)" xfId="312"/>
    <cellStyle name="Normal 6" xfId="313"/>
    <cellStyle name="Normal 7" xfId="314"/>
    <cellStyle name="Normal 8" xfId="315"/>
    <cellStyle name="Normal 9" xfId="316"/>
    <cellStyle name="Normal 9 2" xfId="317"/>
    <cellStyle name="Normal 9_Bieu 5a NSTinh" xfId="318"/>
    <cellStyle name="Normal_Bieu mau (CV )" xfId="319"/>
    <cellStyle name="Normal1" xfId="320"/>
    <cellStyle name="Normale_ PESO ELETTR." xfId="321"/>
    <cellStyle name="Note" xfId="322"/>
    <cellStyle name="Note 2" xfId="323"/>
    <cellStyle name="Note 3" xfId="324"/>
    <cellStyle name="Œ…‹æØ‚è [0.00]_laroux" xfId="325"/>
    <cellStyle name="Œ…‹æØ‚è_laroux" xfId="326"/>
    <cellStyle name="oft Excel]&#13;&#10;Comment=The open=/f lines load custom functions into the Paste Function list.&#13;&#10;Maximized=2&#13;&#10;Basics=1&#13;&#10;A" xfId="327"/>
    <cellStyle name="oft Excel]&#13;&#10;Comment=The open=/f lines load custom functions into the Paste Function list.&#13;&#10;Maximized=3&#13;&#10;Basics=1&#13;&#10;A" xfId="328"/>
    <cellStyle name="omma [0]_Mktg Prog" xfId="329"/>
    <cellStyle name="ormal_Sheet1_1" xfId="330"/>
    <cellStyle name="Output" xfId="331"/>
    <cellStyle name="Output 2" xfId="332"/>
    <cellStyle name="Output 3" xfId="333"/>
    <cellStyle name="Ô được Nối kết" xfId="334"/>
    <cellStyle name="Percent" xfId="335"/>
    <cellStyle name="Percent [2]" xfId="336"/>
    <cellStyle name="Percent [2] 2" xfId="337"/>
    <cellStyle name="Percent 2" xfId="338"/>
    <cellStyle name="Percent 3" xfId="339"/>
    <cellStyle name="Percent 4" xfId="340"/>
    <cellStyle name="Percent 5" xfId="341"/>
    <cellStyle name="Percent 6" xfId="342"/>
    <cellStyle name="Percent 7" xfId="343"/>
    <cellStyle name="PERCENTAGE" xfId="344"/>
    <cellStyle name="s]&#13;&#10;spooler=yes&#13;&#10;load=&#13;&#10;Beep=yes&#13;&#10;NullPort=None&#13;&#10;BorderWidth=3&#13;&#10;CursorBlinkRate=1200&#13;&#10;DoubleClickSpeed=452&#13;&#10;Programs=co" xfId="345"/>
    <cellStyle name="s1" xfId="346"/>
    <cellStyle name="Sắc màu1" xfId="347"/>
    <cellStyle name="Sắc màu2" xfId="348"/>
    <cellStyle name="Sắc màu3" xfId="349"/>
    <cellStyle name="Sắc màu4" xfId="350"/>
    <cellStyle name="Sắc màu5" xfId="351"/>
    <cellStyle name="Sắc màu6" xfId="352"/>
    <cellStyle name="style" xfId="353"/>
    <cellStyle name="Style 1" xfId="354"/>
    <cellStyle name="subhead" xfId="355"/>
    <cellStyle name="T" xfId="356"/>
    <cellStyle name="T_KH 2016-2020 (hop phong TCKH can doi1) hop 5.5.2016 (1) (1)" xfId="357"/>
    <cellStyle name="Tiêu đề" xfId="358"/>
    <cellStyle name="Tính toán" xfId="359"/>
    <cellStyle name="Title" xfId="360"/>
    <cellStyle name="Title 2" xfId="361"/>
    <cellStyle name="Title 3" xfId="362"/>
    <cellStyle name="Total" xfId="363"/>
    <cellStyle name="Total 2" xfId="364"/>
    <cellStyle name="Total 3" xfId="365"/>
    <cellStyle name="Tổng" xfId="366"/>
    <cellStyle name="Tốt" xfId="367"/>
    <cellStyle name="TS" xfId="368"/>
    <cellStyle name="th" xfId="369"/>
    <cellStyle name="þ_x001D_ð·_x000C_æþ'&#13;ßþU_x0001_Ø_x0005_ü_x0014__x0007__x0001__x0001_" xfId="370"/>
    <cellStyle name="þ_x001D_ðÇ%Uý—&amp;Hý9_x0008_Ÿ s&#10;_x0007__x0001__x0001_" xfId="371"/>
    <cellStyle name="Trung lập" xfId="372"/>
    <cellStyle name="Valuta (0)_CALPREZZ" xfId="373"/>
    <cellStyle name="Valuta_ PESO ELETTR." xfId="374"/>
    <cellStyle name="Văn bản Cảnh báo" xfId="375"/>
    <cellStyle name="Văn bản Giải thích" xfId="376"/>
    <cellStyle name="viet" xfId="377"/>
    <cellStyle name="viet2" xfId="378"/>
    <cellStyle name="Währung [0]_UXO VII" xfId="379"/>
    <cellStyle name="Währung_UXO VII" xfId="380"/>
    <cellStyle name="Warning Text" xfId="381"/>
    <cellStyle name="Warning Text 2" xfId="382"/>
    <cellStyle name="Warning Text 3" xfId="383"/>
    <cellStyle name="Xấu" xfId="384"/>
    <cellStyle name="xuan" xfId="385"/>
    <cellStyle name="เครื่องหมายสกุลเงิน [0]_FTC_OFFER" xfId="386"/>
    <cellStyle name="เครื่องหมายสกุลเงิน_FTC_OFFER" xfId="387"/>
    <cellStyle name="ปกติ_FTC_OFFER" xfId="388"/>
    <cellStyle name=" [0.00]_ Att. 1- Cover" xfId="389"/>
    <cellStyle name="_ Att. 1- Cover" xfId="390"/>
    <cellStyle name="?_ Att. 1- Cover" xfId="391"/>
    <cellStyle name="똿뗦먛귟 [0.00]_PRODUCT DETAIL Q1" xfId="392"/>
    <cellStyle name="똿뗦먛귟_PRODUCT DETAIL Q1" xfId="393"/>
    <cellStyle name="믅됞 [0.00]_PRODUCT DETAIL Q1" xfId="394"/>
    <cellStyle name="믅됞_PRODUCT DETAIL Q1" xfId="395"/>
    <cellStyle name="백분율_95" xfId="396"/>
    <cellStyle name="뷭?_BOOKSHIP" xfId="397"/>
    <cellStyle name="안건회계법인" xfId="398"/>
    <cellStyle name="콤마 [0]_ 비목별 월별기술 " xfId="399"/>
    <cellStyle name="콤마_ 비목별 월별기술 " xfId="400"/>
    <cellStyle name="통화 [0]_1202" xfId="401"/>
    <cellStyle name="통화_1202" xfId="402"/>
    <cellStyle name="표준_(정보부문)월별인원계획" xfId="403"/>
    <cellStyle name="一般_00Q3902REV.1" xfId="404"/>
    <cellStyle name="千分位[0]_00Q3902REV.1" xfId="405"/>
    <cellStyle name="千分位_00Q3902REV.1" xfId="406"/>
    <cellStyle name="桁区切り_NADUONG BQ (Draft)" xfId="407"/>
    <cellStyle name="標準_BQ（業者）" xfId="408"/>
    <cellStyle name="貨幣 [0]_00Q3902REV.1" xfId="409"/>
    <cellStyle name="貨幣[0]_BRE" xfId="410"/>
    <cellStyle name="貨幣_00Q3902REV.1" xfId="411"/>
    <cellStyle name="通貨_MITSUI1_BQ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107</xdr:row>
      <xdr:rowOff>0</xdr:rowOff>
    </xdr:from>
    <xdr:ext cx="76200" cy="857250"/>
    <xdr:sp fLocksText="0">
      <xdr:nvSpPr>
        <xdr:cNvPr id="1" name="Text Box 78"/>
        <xdr:cNvSpPr txBox="1">
          <a:spLocks noChangeArrowheads="1"/>
        </xdr:cNvSpPr>
      </xdr:nvSpPr>
      <xdr:spPr>
        <a:xfrm>
          <a:off x="619125" y="285178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314325</xdr:colOff>
      <xdr:row>107</xdr:row>
      <xdr:rowOff>0</xdr:rowOff>
    </xdr:from>
    <xdr:ext cx="76200" cy="857250"/>
    <xdr:sp fLocksText="0">
      <xdr:nvSpPr>
        <xdr:cNvPr id="2" name="Text Box 79"/>
        <xdr:cNvSpPr txBox="1">
          <a:spLocks noChangeArrowheads="1"/>
        </xdr:cNvSpPr>
      </xdr:nvSpPr>
      <xdr:spPr>
        <a:xfrm>
          <a:off x="619125" y="285178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46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421875" style="2" customWidth="1"/>
    <col min="2" max="2" width="40.140625" style="1" customWidth="1"/>
    <col min="3" max="3" width="13.7109375" style="1" customWidth="1"/>
    <col min="4" max="4" width="16.8515625" style="1" customWidth="1"/>
    <col min="5" max="5" width="20.8515625" style="3" customWidth="1"/>
    <col min="6" max="8" width="9.140625" style="1" customWidth="1"/>
    <col min="9" max="9" width="10.28125" style="1" customWidth="1"/>
    <col min="10" max="16384" width="9.140625" style="1" customWidth="1"/>
  </cols>
  <sheetData>
    <row r="1" spans="1:8" ht="16.5">
      <c r="A1" s="430" t="s">
        <v>222</v>
      </c>
      <c r="B1" s="430"/>
      <c r="C1" s="426" t="s">
        <v>217</v>
      </c>
      <c r="D1" s="426"/>
      <c r="E1" s="426"/>
      <c r="F1" s="429"/>
      <c r="G1" s="429"/>
      <c r="H1" s="429"/>
    </row>
    <row r="2" spans="1:8" ht="16.5">
      <c r="A2" s="430" t="s">
        <v>223</v>
      </c>
      <c r="B2" s="430"/>
      <c r="C2" s="426" t="s">
        <v>219</v>
      </c>
      <c r="D2" s="426"/>
      <c r="E2" s="426"/>
      <c r="F2" s="429"/>
      <c r="G2" s="429"/>
      <c r="H2" s="429"/>
    </row>
    <row r="3" spans="1:8" ht="16.5">
      <c r="A3" s="431" t="s">
        <v>229</v>
      </c>
      <c r="B3" s="430"/>
      <c r="C3" s="427" t="s">
        <v>221</v>
      </c>
      <c r="D3" s="427"/>
      <c r="E3" s="427"/>
      <c r="F3" s="429"/>
      <c r="G3" s="429"/>
      <c r="H3" s="429"/>
    </row>
    <row r="4" spans="1:8" ht="16.5">
      <c r="A4" s="432"/>
      <c r="B4" s="433"/>
      <c r="C4" s="428"/>
      <c r="D4" s="428"/>
      <c r="E4" s="428"/>
      <c r="F4" s="429"/>
      <c r="G4" s="429"/>
      <c r="H4" s="429"/>
    </row>
    <row r="5" spans="1:5" ht="16.5">
      <c r="A5" s="426" t="s">
        <v>224</v>
      </c>
      <c r="B5" s="426"/>
      <c r="C5" s="426"/>
      <c r="D5" s="426"/>
      <c r="E5" s="426"/>
    </row>
    <row r="6" spans="1:5" ht="15.75" customHeight="1">
      <c r="A6" s="380" t="s">
        <v>195</v>
      </c>
      <c r="B6" s="380"/>
      <c r="C6" s="380"/>
      <c r="D6" s="380"/>
      <c r="E6" s="380"/>
    </row>
    <row r="7" spans="1:5" ht="9" customHeight="1">
      <c r="A7" s="380"/>
      <c r="B7" s="380"/>
      <c r="C7" s="380"/>
      <c r="D7" s="380"/>
      <c r="E7" s="380"/>
    </row>
    <row r="8" spans="1:5" ht="12" customHeight="1">
      <c r="A8" s="380"/>
      <c r="B8" s="380"/>
      <c r="C8" s="380"/>
      <c r="D8" s="380"/>
      <c r="E8" s="380"/>
    </row>
    <row r="9" spans="1:5" s="164" customFormat="1" ht="19.5" customHeight="1" hidden="1">
      <c r="A9" s="381" t="s">
        <v>196</v>
      </c>
      <c r="B9" s="381"/>
      <c r="C9" s="381"/>
      <c r="D9" s="381"/>
      <c r="E9" s="381"/>
    </row>
    <row r="10" spans="1:5" s="164" customFormat="1" ht="19.5" customHeight="1" hidden="1">
      <c r="A10" s="381" t="s">
        <v>149</v>
      </c>
      <c r="B10" s="381"/>
      <c r="C10" s="381"/>
      <c r="D10" s="381"/>
      <c r="E10" s="381"/>
    </row>
    <row r="11" spans="1:5" ht="18.75" customHeight="1">
      <c r="A11" s="381" t="s">
        <v>225</v>
      </c>
      <c r="B11" s="381"/>
      <c r="C11" s="381"/>
      <c r="D11" s="381"/>
      <c r="E11" s="381"/>
    </row>
    <row r="12" spans="1:5" ht="15">
      <c r="A12" s="434" t="s">
        <v>226</v>
      </c>
      <c r="B12" s="381"/>
      <c r="C12" s="381"/>
      <c r="D12" s="381"/>
      <c r="E12" s="381"/>
    </row>
    <row r="13" spans="1:5" ht="15">
      <c r="A13" s="435"/>
      <c r="B13" s="377"/>
      <c r="C13" s="377"/>
      <c r="D13" s="377"/>
      <c r="E13" s="377"/>
    </row>
    <row r="14" spans="3:5" ht="13.5" customHeight="1">
      <c r="C14" s="3"/>
      <c r="D14" s="3"/>
      <c r="E14" s="3" t="s">
        <v>0</v>
      </c>
    </row>
    <row r="15" spans="1:5" ht="32.25" customHeight="1">
      <c r="A15" s="379" t="s">
        <v>1</v>
      </c>
      <c r="B15" s="379" t="s">
        <v>2</v>
      </c>
      <c r="C15" s="382" t="s">
        <v>157</v>
      </c>
      <c r="D15" s="383"/>
      <c r="E15" s="378" t="s">
        <v>97</v>
      </c>
    </row>
    <row r="16" spans="1:5" s="4" customFormat="1" ht="63.75" customHeight="1">
      <c r="A16" s="379"/>
      <c r="B16" s="379"/>
      <c r="C16" s="154" t="s">
        <v>3</v>
      </c>
      <c r="D16" s="154" t="s">
        <v>158</v>
      </c>
      <c r="E16" s="378"/>
    </row>
    <row r="17" spans="1:5" s="8" customFormat="1" ht="16.5">
      <c r="A17" s="5" t="s">
        <v>4</v>
      </c>
      <c r="B17" s="6" t="s">
        <v>5</v>
      </c>
      <c r="C17" s="7">
        <f>D17</f>
        <v>171569</v>
      </c>
      <c r="D17" s="7">
        <f>D18</f>
        <v>171569</v>
      </c>
      <c r="E17" s="122"/>
    </row>
    <row r="18" spans="1:5" s="8" customFormat="1" ht="16.5">
      <c r="A18" s="5" t="s">
        <v>99</v>
      </c>
      <c r="B18" s="6" t="s">
        <v>6</v>
      </c>
      <c r="C18" s="7">
        <f>D18</f>
        <v>171569</v>
      </c>
      <c r="D18" s="7">
        <f>D19+D23+D26</f>
        <v>171569</v>
      </c>
      <c r="E18" s="122"/>
    </row>
    <row r="19" spans="1:5" s="4" customFormat="1" ht="16.5">
      <c r="A19" s="143" t="s">
        <v>98</v>
      </c>
      <c r="B19" s="161" t="s">
        <v>7</v>
      </c>
      <c r="C19" s="160">
        <f>SUM(C20:C22)</f>
        <v>71569</v>
      </c>
      <c r="D19" s="160">
        <f>SUM(D20:D22)</f>
        <v>71569</v>
      </c>
      <c r="E19" s="162" t="s">
        <v>227</v>
      </c>
    </row>
    <row r="20" spans="1:5" s="153" customFormat="1" ht="16.5">
      <c r="A20" s="150" t="s">
        <v>82</v>
      </c>
      <c r="B20" s="151" t="s">
        <v>105</v>
      </c>
      <c r="C20" s="152">
        <f aca="true" t="shared" si="0" ref="C20:C27">D20</f>
        <v>62201</v>
      </c>
      <c r="D20" s="152">
        <f>'KH 2020 Bieu1a VOn TT'!O21+'KH 2020 Bieu1a VOn TT'!O22</f>
        <v>62201</v>
      </c>
      <c r="E20" s="158"/>
    </row>
    <row r="21" spans="1:5" ht="16.5">
      <c r="A21" s="121" t="s">
        <v>83</v>
      </c>
      <c r="B21" s="10" t="s">
        <v>80</v>
      </c>
      <c r="C21" s="152">
        <f t="shared" si="0"/>
        <v>1500</v>
      </c>
      <c r="D21" s="11">
        <f>+'KH 2020 Bieu1a VOn TT'!O23</f>
        <v>1500</v>
      </c>
      <c r="E21" s="156"/>
    </row>
    <row r="22" spans="1:5" ht="16.5">
      <c r="A22" s="121" t="s">
        <v>84</v>
      </c>
      <c r="B22" s="10" t="s">
        <v>81</v>
      </c>
      <c r="C22" s="152">
        <f t="shared" si="0"/>
        <v>7868</v>
      </c>
      <c r="D22" s="11">
        <f>'KH 2020 Bieu1a VOn TT'!O24</f>
        <v>7868</v>
      </c>
      <c r="E22" s="156"/>
    </row>
    <row r="23" spans="1:5" s="4" customFormat="1" ht="16.5">
      <c r="A23" s="143" t="s">
        <v>100</v>
      </c>
      <c r="B23" s="161" t="s">
        <v>8</v>
      </c>
      <c r="C23" s="160">
        <f t="shared" si="0"/>
        <v>100000</v>
      </c>
      <c r="D23" s="160">
        <f>SUM(D24:D25)</f>
        <v>100000</v>
      </c>
      <c r="E23" s="162" t="s">
        <v>228</v>
      </c>
    </row>
    <row r="24" spans="1:5" ht="16.5">
      <c r="A24" s="150" t="s">
        <v>82</v>
      </c>
      <c r="B24" s="151" t="s">
        <v>106</v>
      </c>
      <c r="C24" s="152">
        <f t="shared" si="0"/>
        <v>89267</v>
      </c>
      <c r="D24" s="152">
        <f>+'KH 2020 Bieu2a VOn SDD'!O20+'KH 2020 Bieu2a VOn SDD'!O21+'KH 2020 Bieu2a VOn SDD'!O22</f>
        <v>89267</v>
      </c>
      <c r="E24" s="156"/>
    </row>
    <row r="25" spans="1:5" ht="16.5">
      <c r="A25" s="121" t="s">
        <v>83</v>
      </c>
      <c r="B25" s="10" t="s">
        <v>81</v>
      </c>
      <c r="C25" s="152">
        <f t="shared" si="0"/>
        <v>10733</v>
      </c>
      <c r="D25" s="11">
        <f>+'KH 2020 Bieu2a VOn SDD'!O23</f>
        <v>10733</v>
      </c>
      <c r="E25" s="156"/>
    </row>
    <row r="26" spans="1:12" s="153" customFormat="1" ht="16.5" hidden="1">
      <c r="A26" s="143" t="s">
        <v>101</v>
      </c>
      <c r="B26" s="159" t="s">
        <v>107</v>
      </c>
      <c r="C26" s="152">
        <f t="shared" si="0"/>
        <v>0</v>
      </c>
      <c r="D26" s="160">
        <f>SUM(D27:D27)</f>
        <v>0</v>
      </c>
      <c r="E26" s="158"/>
      <c r="L26" s="1"/>
    </row>
    <row r="27" spans="1:5" ht="16.5" hidden="1">
      <c r="A27" s="121"/>
      <c r="B27" s="10" t="s">
        <v>79</v>
      </c>
      <c r="C27" s="152">
        <f t="shared" si="0"/>
        <v>0</v>
      </c>
      <c r="D27" s="11">
        <v>0</v>
      </c>
      <c r="E27" s="156"/>
    </row>
    <row r="28" spans="1:12" s="8" customFormat="1" ht="16.5">
      <c r="A28" s="5" t="s">
        <v>102</v>
      </c>
      <c r="B28" s="6" t="s">
        <v>9</v>
      </c>
      <c r="C28" s="12">
        <f>SUM(C29:C39)</f>
        <v>171569</v>
      </c>
      <c r="D28" s="12">
        <f>SUM(D29:D39)</f>
        <v>171569</v>
      </c>
      <c r="E28" s="155"/>
      <c r="L28" s="1"/>
    </row>
    <row r="29" spans="1:5" ht="16.5">
      <c r="A29" s="9">
        <v>1</v>
      </c>
      <c r="B29" s="13" t="s">
        <v>10</v>
      </c>
      <c r="C29" s="11">
        <f>D29</f>
        <v>3350</v>
      </c>
      <c r="D29" s="11">
        <f>+'KH 2020 Bieu1a VOn TT'!O26+'KH 2020 Bieu2a VOn SDD'!O25</f>
        <v>3350</v>
      </c>
      <c r="E29" s="156"/>
    </row>
    <row r="30" spans="1:5" ht="16.5">
      <c r="A30" s="9">
        <v>2</v>
      </c>
      <c r="B30" s="13" t="s">
        <v>11</v>
      </c>
      <c r="C30" s="11">
        <f aca="true" t="shared" si="1" ref="C30:C39">D30</f>
        <v>0</v>
      </c>
      <c r="D30" s="11">
        <f>+'KH 2020 Bieu1a VOn TT'!O27+'KH 2020 Bieu2a VOn SDD'!O26</f>
        <v>0</v>
      </c>
      <c r="E30" s="156"/>
    </row>
    <row r="31" spans="1:5" ht="16.5">
      <c r="A31" s="9">
        <v>3</v>
      </c>
      <c r="B31" s="13" t="s">
        <v>12</v>
      </c>
      <c r="C31" s="11">
        <f t="shared" si="1"/>
        <v>0</v>
      </c>
      <c r="D31" s="11">
        <f>+'KH 2020 Bieu1a VOn TT'!O28+'KH 2020 Bieu2a VOn SDD'!O27</f>
        <v>0</v>
      </c>
      <c r="E31" s="156"/>
    </row>
    <row r="32" spans="1:5" ht="16.5">
      <c r="A32" s="9">
        <v>4</v>
      </c>
      <c r="B32" s="13" t="s">
        <v>13</v>
      </c>
      <c r="C32" s="11">
        <f t="shared" si="1"/>
        <v>0</v>
      </c>
      <c r="D32" s="11">
        <f>+'KH 2020 Bieu1a VOn TT'!O29+'KH 2020 Bieu2a VOn SDD'!O28</f>
        <v>0</v>
      </c>
      <c r="E32" s="156"/>
    </row>
    <row r="33" spans="1:5" ht="16.5">
      <c r="A33" s="9">
        <v>5</v>
      </c>
      <c r="B33" s="13" t="s">
        <v>14</v>
      </c>
      <c r="C33" s="11">
        <f t="shared" si="1"/>
        <v>135154</v>
      </c>
      <c r="D33" s="11">
        <f>+'KH 2020 Bieu1a VOn TT'!O30+'KH 2020 Bieu2a VOn SDD'!O29</f>
        <v>135154</v>
      </c>
      <c r="E33" s="156"/>
    </row>
    <row r="34" spans="1:5" ht="16.5">
      <c r="A34" s="9">
        <v>6</v>
      </c>
      <c r="B34" s="13" t="s">
        <v>15</v>
      </c>
      <c r="C34" s="11">
        <f t="shared" si="1"/>
        <v>5964</v>
      </c>
      <c r="D34" s="11">
        <f>+'KH 2020 Bieu1a VOn TT'!O31+'KH 2020 Bieu2a VOn SDD'!O30</f>
        <v>5964</v>
      </c>
      <c r="E34" s="156"/>
    </row>
    <row r="35" spans="1:5" ht="16.5">
      <c r="A35" s="9">
        <v>7</v>
      </c>
      <c r="B35" s="13" t="s">
        <v>16</v>
      </c>
      <c r="C35" s="11">
        <f t="shared" si="1"/>
        <v>0</v>
      </c>
      <c r="D35" s="11">
        <f>+'KH 2020 Bieu1a VOn TT'!O32+'KH 2020 Bieu2a VOn SDD'!O31</f>
        <v>0</v>
      </c>
      <c r="E35" s="156"/>
    </row>
    <row r="36" spans="1:5" ht="16.5">
      <c r="A36" s="9">
        <v>8</v>
      </c>
      <c r="B36" s="13" t="s">
        <v>17</v>
      </c>
      <c r="C36" s="11">
        <f t="shared" si="1"/>
        <v>0</v>
      </c>
      <c r="D36" s="11">
        <f>+'KH 2020 Bieu1a VOn TT'!O33+'KH 2020 Bieu2a VOn SDD'!O32</f>
        <v>0</v>
      </c>
      <c r="E36" s="156"/>
    </row>
    <row r="37" spans="1:5" ht="16.5">
      <c r="A37" s="14">
        <v>9</v>
      </c>
      <c r="B37" s="15" t="s">
        <v>18</v>
      </c>
      <c r="C37" s="11">
        <f t="shared" si="1"/>
        <v>7000</v>
      </c>
      <c r="D37" s="11">
        <f>+'KH 2020 Bieu1a VOn TT'!O34+'KH 2020 Bieu2a VOn SDD'!O33</f>
        <v>7000</v>
      </c>
      <c r="E37" s="156"/>
    </row>
    <row r="38" spans="1:5" ht="16.5">
      <c r="A38" s="9">
        <v>10</v>
      </c>
      <c r="B38" s="10" t="s">
        <v>19</v>
      </c>
      <c r="C38" s="11">
        <f t="shared" si="1"/>
        <v>1500</v>
      </c>
      <c r="D38" s="11">
        <f>+'KH 2020 Bieu1a VOn TT'!O35</f>
        <v>1500</v>
      </c>
      <c r="E38" s="156"/>
    </row>
    <row r="39" spans="1:5" ht="16.5">
      <c r="A39" s="9">
        <v>11</v>
      </c>
      <c r="B39" s="10" t="s">
        <v>20</v>
      </c>
      <c r="C39" s="11">
        <f t="shared" si="1"/>
        <v>18601</v>
      </c>
      <c r="D39" s="11">
        <f>+'KH 2020 Bieu1a VOn TT'!O36+'KH 2020 Bieu2a VOn SDD'!O34</f>
        <v>18601</v>
      </c>
      <c r="E39" s="156"/>
    </row>
    <row r="40" spans="1:5" s="8" customFormat="1" ht="16.5">
      <c r="A40" s="122" t="s">
        <v>21</v>
      </c>
      <c r="B40" s="7" t="s">
        <v>85</v>
      </c>
      <c r="C40" s="7">
        <f>SUM(C41:C43)</f>
        <v>171569</v>
      </c>
      <c r="D40" s="7">
        <f>SUM(D41:D43)</f>
        <v>171569</v>
      </c>
      <c r="E40" s="122"/>
    </row>
    <row r="41" spans="1:5" s="8" customFormat="1" ht="16.5">
      <c r="A41" s="122" t="s">
        <v>103</v>
      </c>
      <c r="B41" s="123" t="s">
        <v>79</v>
      </c>
      <c r="C41" s="123">
        <f>D41</f>
        <v>151468</v>
      </c>
      <c r="D41" s="123">
        <f>D20+D24</f>
        <v>151468</v>
      </c>
      <c r="E41" s="157"/>
    </row>
    <row r="42" spans="1:5" s="8" customFormat="1" ht="16.5">
      <c r="A42" s="122" t="s">
        <v>104</v>
      </c>
      <c r="B42" s="123" t="s">
        <v>80</v>
      </c>
      <c r="C42" s="123">
        <f>D42</f>
        <v>1500</v>
      </c>
      <c r="D42" s="123">
        <f>D21</f>
        <v>1500</v>
      </c>
      <c r="E42" s="157"/>
    </row>
    <row r="43" spans="1:5" s="8" customFormat="1" ht="16.5">
      <c r="A43" s="122" t="s">
        <v>114</v>
      </c>
      <c r="B43" s="123" t="s">
        <v>81</v>
      </c>
      <c r="C43" s="123">
        <f>D43</f>
        <v>18601</v>
      </c>
      <c r="D43" s="123">
        <f>D22+D25</f>
        <v>18601</v>
      </c>
      <c r="E43" s="157"/>
    </row>
    <row r="46" spans="2:5" ht="16.5">
      <c r="B46" s="384"/>
      <c r="C46" s="384"/>
      <c r="D46" s="384"/>
      <c r="E46" s="384"/>
    </row>
  </sheetData>
  <sheetProtection/>
  <mergeCells count="17">
    <mergeCell ref="A1:B1"/>
    <mergeCell ref="A2:B2"/>
    <mergeCell ref="A3:B3"/>
    <mergeCell ref="C1:E1"/>
    <mergeCell ref="C2:E2"/>
    <mergeCell ref="B46:E46"/>
    <mergeCell ref="A11:E11"/>
    <mergeCell ref="C3:E3"/>
    <mergeCell ref="E15:E16"/>
    <mergeCell ref="A15:A16"/>
    <mergeCell ref="B15:B16"/>
    <mergeCell ref="A6:E8"/>
    <mergeCell ref="A9:E9"/>
    <mergeCell ref="A12:E12"/>
    <mergeCell ref="C15:D15"/>
    <mergeCell ref="A10:E10"/>
    <mergeCell ref="A5:E5"/>
  </mergeCells>
  <printOptions/>
  <pageMargins left="0.6299212598425197" right="0.1968503937007874" top="0.7086614173228347" bottom="0.15748031496062992" header="0.1968503937007874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39"/>
  <sheetViews>
    <sheetView zoomScale="85" zoomScaleNormal="85" zoomScalePageLayoutView="0" workbookViewId="0" topLeftCell="A109">
      <selection activeCell="O139" sqref="O139"/>
    </sheetView>
  </sheetViews>
  <sheetFormatPr defaultColWidth="9.140625" defaultRowHeight="15"/>
  <cols>
    <col min="1" max="1" width="4.57421875" style="111" customWidth="1"/>
    <col min="2" max="2" width="37.57421875" style="108" customWidth="1"/>
    <col min="3" max="3" width="8.28125" style="112" customWidth="1"/>
    <col min="4" max="4" width="8.421875" style="112" customWidth="1"/>
    <col min="5" max="5" width="9.57421875" style="112" customWidth="1"/>
    <col min="6" max="6" width="11.7109375" style="113" customWidth="1"/>
    <col min="7" max="7" width="7.140625" style="112" customWidth="1"/>
    <col min="8" max="8" width="6.7109375" style="108" customWidth="1"/>
    <col min="9" max="9" width="7.140625" style="112" customWidth="1"/>
    <col min="10" max="10" width="18.28125" style="264" customWidth="1"/>
    <col min="11" max="11" width="11.57421875" style="114" customWidth="1"/>
    <col min="12" max="12" width="15.00390625" style="114" bestFit="1" customWidth="1"/>
    <col min="13" max="13" width="11.00390625" style="112" customWidth="1"/>
    <col min="14" max="14" width="10.421875" style="114" customWidth="1"/>
    <col min="15" max="16" width="11.00390625" style="114" customWidth="1"/>
    <col min="17" max="17" width="7.28125" style="114" customWidth="1"/>
    <col min="18" max="18" width="12.28125" style="114" customWidth="1"/>
    <col min="19" max="19" width="15.421875" style="107" customWidth="1"/>
    <col min="20" max="20" width="30.28125" style="108" customWidth="1"/>
    <col min="21" max="30" width="9.140625" style="108" customWidth="1"/>
    <col min="31" max="16384" width="9.140625" style="109" customWidth="1"/>
  </cols>
  <sheetData>
    <row r="1" spans="1:20" ht="18.75">
      <c r="A1" s="436" t="s">
        <v>216</v>
      </c>
      <c r="B1" s="436"/>
      <c r="C1" s="436"/>
      <c r="D1" s="437"/>
      <c r="E1" s="438" t="s">
        <v>230</v>
      </c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</row>
    <row r="2" spans="1:20" ht="18.75">
      <c r="A2" s="439" t="s">
        <v>218</v>
      </c>
      <c r="B2" s="439"/>
      <c r="C2" s="439"/>
      <c r="D2" s="440"/>
      <c r="E2" s="438" t="s">
        <v>219</v>
      </c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18.75">
      <c r="A3" s="441" t="s">
        <v>231</v>
      </c>
      <c r="B3" s="441"/>
      <c r="C3" s="441"/>
      <c r="D3" s="442"/>
      <c r="E3" s="443" t="s">
        <v>232</v>
      </c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</row>
    <row r="4" spans="1:20" ht="18.75">
      <c r="A4" s="440"/>
      <c r="B4" s="440"/>
      <c r="C4" s="440"/>
      <c r="D4" s="440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</row>
    <row r="5" spans="1:18" ht="18.75">
      <c r="A5" s="445" t="s">
        <v>233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</row>
    <row r="6" spans="1:30" s="18" customFormat="1" ht="15.75" customHeight="1">
      <c r="A6" s="393" t="s">
        <v>179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8" customFormat="1" ht="18.75" customHeight="1">
      <c r="A7" s="393" t="s">
        <v>92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18" customFormat="1" ht="15.75" hidden="1">
      <c r="A8" s="385" t="s">
        <v>153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177" t="s">
        <v>197</v>
      </c>
      <c r="S8" s="406"/>
      <c r="T8" s="406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8" customFormat="1" ht="15.75" hidden="1">
      <c r="A9" s="385" t="s">
        <v>150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177" t="s">
        <v>197</v>
      </c>
      <c r="S9" s="250"/>
      <c r="T9" s="250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18" customFormat="1" ht="15.75" customHeight="1">
      <c r="A10" s="385" t="s">
        <v>234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250"/>
      <c r="T10" s="250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18" customFormat="1" ht="15.75" hidden="1">
      <c r="A11" s="385" t="s">
        <v>214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177" t="s">
        <v>197</v>
      </c>
      <c r="S11" s="250"/>
      <c r="T11" s="250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8" customFormat="1" ht="15.75">
      <c r="A12" s="446" t="s">
        <v>231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250"/>
      <c r="T12" s="250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18" customFormat="1" ht="15">
      <c r="A13" s="252"/>
      <c r="B13" s="21"/>
      <c r="C13" s="22"/>
      <c r="D13" s="22"/>
      <c r="E13" s="21"/>
      <c r="F13" s="125"/>
      <c r="G13" s="21"/>
      <c r="H13" s="21"/>
      <c r="I13" s="21"/>
      <c r="J13" s="257"/>
      <c r="K13" s="23"/>
      <c r="L13" s="23"/>
      <c r="M13" s="144"/>
      <c r="N13" s="23"/>
      <c r="O13" s="409"/>
      <c r="P13" s="409"/>
      <c r="Q13" s="409"/>
      <c r="R13" s="409"/>
      <c r="S13" s="410"/>
      <c r="T13" s="410"/>
      <c r="U13" s="410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26" customFormat="1" ht="15">
      <c r="A14" s="399" t="s">
        <v>22</v>
      </c>
      <c r="B14" s="402" t="s">
        <v>23</v>
      </c>
      <c r="C14" s="402" t="s">
        <v>24</v>
      </c>
      <c r="D14" s="402" t="s">
        <v>25</v>
      </c>
      <c r="E14" s="402" t="s">
        <v>26</v>
      </c>
      <c r="F14" s="411" t="s">
        <v>27</v>
      </c>
      <c r="G14" s="402" t="s">
        <v>28</v>
      </c>
      <c r="H14" s="402" t="s">
        <v>29</v>
      </c>
      <c r="I14" s="402" t="s">
        <v>30</v>
      </c>
      <c r="J14" s="405" t="s">
        <v>31</v>
      </c>
      <c r="K14" s="405"/>
      <c r="L14" s="405"/>
      <c r="M14" s="407" t="s">
        <v>32</v>
      </c>
      <c r="N14" s="407" t="s">
        <v>160</v>
      </c>
      <c r="O14" s="405" t="s">
        <v>158</v>
      </c>
      <c r="P14" s="405"/>
      <c r="Q14" s="405"/>
      <c r="R14" s="396" t="s">
        <v>33</v>
      </c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26" customFormat="1" ht="15">
      <c r="A15" s="400"/>
      <c r="B15" s="403"/>
      <c r="C15" s="403"/>
      <c r="D15" s="403"/>
      <c r="E15" s="403"/>
      <c r="F15" s="412"/>
      <c r="G15" s="403"/>
      <c r="H15" s="403"/>
      <c r="I15" s="403"/>
      <c r="J15" s="390" t="s">
        <v>34</v>
      </c>
      <c r="K15" s="386" t="s">
        <v>35</v>
      </c>
      <c r="L15" s="387"/>
      <c r="M15" s="408"/>
      <c r="N15" s="408"/>
      <c r="O15" s="405"/>
      <c r="P15" s="405"/>
      <c r="Q15" s="405"/>
      <c r="R15" s="397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26" customFormat="1" ht="15">
      <c r="A16" s="400"/>
      <c r="B16" s="403"/>
      <c r="C16" s="403"/>
      <c r="D16" s="403"/>
      <c r="E16" s="403"/>
      <c r="F16" s="412"/>
      <c r="G16" s="403"/>
      <c r="H16" s="403"/>
      <c r="I16" s="403"/>
      <c r="J16" s="391"/>
      <c r="K16" s="388"/>
      <c r="L16" s="389"/>
      <c r="M16" s="408"/>
      <c r="N16" s="408"/>
      <c r="O16" s="413" t="s">
        <v>3</v>
      </c>
      <c r="P16" s="394" t="s">
        <v>36</v>
      </c>
      <c r="Q16" s="395"/>
      <c r="R16" s="397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26" customFormat="1" ht="47.25">
      <c r="A17" s="401"/>
      <c r="B17" s="404"/>
      <c r="C17" s="404"/>
      <c r="D17" s="404"/>
      <c r="E17" s="404"/>
      <c r="F17" s="412"/>
      <c r="G17" s="404"/>
      <c r="H17" s="404"/>
      <c r="I17" s="404"/>
      <c r="J17" s="392"/>
      <c r="K17" s="247" t="s">
        <v>3</v>
      </c>
      <c r="L17" s="247" t="s">
        <v>37</v>
      </c>
      <c r="M17" s="408"/>
      <c r="N17" s="408"/>
      <c r="O17" s="413"/>
      <c r="P17" s="27" t="s">
        <v>38</v>
      </c>
      <c r="Q17" s="27" t="s">
        <v>39</v>
      </c>
      <c r="R17" s="398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32" customFormat="1" ht="15.75">
      <c r="A18" s="28">
        <v>1</v>
      </c>
      <c r="B18" s="29">
        <v>2</v>
      </c>
      <c r="C18" s="28">
        <v>3</v>
      </c>
      <c r="D18" s="29">
        <v>4</v>
      </c>
      <c r="E18" s="28">
        <v>5</v>
      </c>
      <c r="F18" s="29">
        <v>6</v>
      </c>
      <c r="G18" s="28">
        <v>7</v>
      </c>
      <c r="H18" s="29">
        <v>8</v>
      </c>
      <c r="I18" s="28">
        <v>9</v>
      </c>
      <c r="J18" s="258">
        <v>10</v>
      </c>
      <c r="K18" s="28">
        <v>11</v>
      </c>
      <c r="L18" s="29">
        <v>12</v>
      </c>
      <c r="M18" s="28">
        <v>13</v>
      </c>
      <c r="N18" s="29">
        <v>14</v>
      </c>
      <c r="O18" s="28">
        <v>17</v>
      </c>
      <c r="P18" s="29">
        <v>18</v>
      </c>
      <c r="Q18" s="28">
        <v>19</v>
      </c>
      <c r="R18" s="29">
        <v>20</v>
      </c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43" customFormat="1" ht="15.75">
      <c r="A19" s="33"/>
      <c r="B19" s="34" t="s">
        <v>40</v>
      </c>
      <c r="C19" s="35"/>
      <c r="D19" s="36"/>
      <c r="E19" s="36"/>
      <c r="F19" s="37"/>
      <c r="G19" s="36"/>
      <c r="H19" s="38"/>
      <c r="I19" s="36"/>
      <c r="J19" s="259"/>
      <c r="K19" s="270">
        <f>K20+K21+K22+K23+K24</f>
        <v>66273.372</v>
      </c>
      <c r="L19" s="270">
        <f>L20+L21+L22+L23+L24</f>
        <v>66273.05200000001</v>
      </c>
      <c r="M19" s="270">
        <f>M20+M21+M22+M23+M24</f>
        <v>71004</v>
      </c>
      <c r="N19" s="270">
        <f>N20+N21+N22+N23+N24</f>
        <v>0</v>
      </c>
      <c r="O19" s="270">
        <f>O20+O21+O22+O23+O24</f>
        <v>71569</v>
      </c>
      <c r="P19" s="270"/>
      <c r="Q19" s="270"/>
      <c r="R19" s="39"/>
      <c r="S19" s="40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s="54" customFormat="1" ht="15.75">
      <c r="A20" s="44">
        <v>1</v>
      </c>
      <c r="B20" s="45" t="s">
        <v>147</v>
      </c>
      <c r="C20" s="46"/>
      <c r="D20" s="47"/>
      <c r="E20" s="47"/>
      <c r="F20" s="48"/>
      <c r="G20" s="47"/>
      <c r="H20" s="49"/>
      <c r="I20" s="47"/>
      <c r="J20" s="50"/>
      <c r="K20" s="116">
        <f>K39</f>
        <v>0</v>
      </c>
      <c r="L20" s="116">
        <f>L39</f>
        <v>0</v>
      </c>
      <c r="M20" s="116">
        <f>M39</f>
        <v>0</v>
      </c>
      <c r="N20" s="116">
        <f>N39</f>
        <v>0</v>
      </c>
      <c r="O20" s="116">
        <f>O39</f>
        <v>0</v>
      </c>
      <c r="P20" s="116"/>
      <c r="Q20" s="116"/>
      <c r="R20" s="51"/>
      <c r="S20" s="40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s="54" customFormat="1" ht="15.75">
      <c r="A21" s="44">
        <v>2</v>
      </c>
      <c r="B21" s="45" t="s">
        <v>42</v>
      </c>
      <c r="C21" s="46"/>
      <c r="D21" s="47"/>
      <c r="E21" s="47"/>
      <c r="F21" s="48"/>
      <c r="G21" s="47"/>
      <c r="H21" s="49"/>
      <c r="I21" s="47"/>
      <c r="J21" s="50"/>
      <c r="K21" s="116">
        <f>K74+K81+K58+K69+K111+K117+K124</f>
        <v>54376.971000000005</v>
      </c>
      <c r="L21" s="116">
        <f>L74+L81+L58+L69+L111+L117+L124</f>
        <v>54376.971000000005</v>
      </c>
      <c r="M21" s="116">
        <f>M74+M81+M58+M69+M111+M117+M124</f>
        <v>52909</v>
      </c>
      <c r="N21" s="116">
        <f>N74+N81+N58+N69+N111+N117+N124</f>
        <v>0</v>
      </c>
      <c r="O21" s="116">
        <f>O74+O81+O58+O69+O111+O117+O124</f>
        <v>50106</v>
      </c>
      <c r="P21" s="116"/>
      <c r="Q21" s="116"/>
      <c r="R21" s="51"/>
      <c r="S21" s="148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1:30" s="54" customFormat="1" ht="15.75">
      <c r="A22" s="44">
        <v>3</v>
      </c>
      <c r="B22" s="45" t="s">
        <v>43</v>
      </c>
      <c r="C22" s="46"/>
      <c r="D22" s="47"/>
      <c r="E22" s="47"/>
      <c r="F22" s="48"/>
      <c r="G22" s="47"/>
      <c r="H22" s="49"/>
      <c r="I22" s="47"/>
      <c r="J22" s="50"/>
      <c r="K22" s="116">
        <f>K63+K70+K89+K100+K114+K120+K127</f>
        <v>11896.401</v>
      </c>
      <c r="L22" s="116">
        <f>L63+L70+L89+L100+L114+L120+L127</f>
        <v>11896.081</v>
      </c>
      <c r="M22" s="116">
        <f>M63+M70+M89+M100+M114+M120+M127</f>
        <v>18095</v>
      </c>
      <c r="N22" s="116">
        <f>N63+N70+N89+N100+N114+N120+N127</f>
        <v>0</v>
      </c>
      <c r="O22" s="116">
        <f>O63+O70+O89+O100+O114+O120+O127</f>
        <v>12095</v>
      </c>
      <c r="P22" s="116"/>
      <c r="Q22" s="116"/>
      <c r="R22" s="51"/>
      <c r="S22" s="40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1:30" s="54" customFormat="1" ht="15.75">
      <c r="A23" s="44">
        <v>4</v>
      </c>
      <c r="B23" s="45" t="s">
        <v>19</v>
      </c>
      <c r="C23" s="46"/>
      <c r="D23" s="47"/>
      <c r="E23" s="47"/>
      <c r="F23" s="48"/>
      <c r="G23" s="47"/>
      <c r="H23" s="49"/>
      <c r="I23" s="47"/>
      <c r="J23" s="50"/>
      <c r="K23" s="116">
        <f>K35</f>
        <v>0</v>
      </c>
      <c r="L23" s="116">
        <f>L35</f>
        <v>0</v>
      </c>
      <c r="M23" s="116">
        <f>M35</f>
        <v>0</v>
      </c>
      <c r="N23" s="116">
        <f>N35</f>
        <v>0</v>
      </c>
      <c r="O23" s="116">
        <f>O35</f>
        <v>1500</v>
      </c>
      <c r="P23" s="116"/>
      <c r="Q23" s="116"/>
      <c r="R23" s="51"/>
      <c r="S23" s="40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s="54" customFormat="1" ht="15.75">
      <c r="A24" s="44">
        <v>5</v>
      </c>
      <c r="B24" s="45" t="s">
        <v>44</v>
      </c>
      <c r="C24" s="46"/>
      <c r="D24" s="47"/>
      <c r="E24" s="47"/>
      <c r="F24" s="48"/>
      <c r="G24" s="47"/>
      <c r="H24" s="49"/>
      <c r="I24" s="47"/>
      <c r="J24" s="50"/>
      <c r="K24" s="116"/>
      <c r="L24" s="116"/>
      <c r="M24" s="116"/>
      <c r="N24" s="116"/>
      <c r="O24" s="116">
        <f>O139</f>
        <v>7868</v>
      </c>
      <c r="P24" s="116"/>
      <c r="Q24" s="116"/>
      <c r="R24" s="51"/>
      <c r="S24" s="4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43" customFormat="1" ht="31.5">
      <c r="A25" s="56" t="s">
        <v>4</v>
      </c>
      <c r="B25" s="55" t="s">
        <v>45</v>
      </c>
      <c r="C25" s="46"/>
      <c r="D25" s="58"/>
      <c r="E25" s="58"/>
      <c r="F25" s="59"/>
      <c r="G25" s="58"/>
      <c r="H25" s="60"/>
      <c r="I25" s="58"/>
      <c r="J25" s="50"/>
      <c r="K25" s="268">
        <f>SUM(K26:K36)</f>
        <v>66273.372</v>
      </c>
      <c r="L25" s="268">
        <f>SUM(L26:L36)</f>
        <v>66273.05200000001</v>
      </c>
      <c r="M25" s="268">
        <f>SUM(M26:M36)</f>
        <v>71004</v>
      </c>
      <c r="N25" s="268">
        <f>SUM(N26:N36)</f>
        <v>0</v>
      </c>
      <c r="O25" s="268">
        <f>SUM(O26:O37)</f>
        <v>71569</v>
      </c>
      <c r="P25" s="268"/>
      <c r="Q25" s="268"/>
      <c r="R25" s="52"/>
      <c r="S25" s="16"/>
      <c r="T25" s="149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s="54" customFormat="1" ht="15.75">
      <c r="A26" s="44">
        <v>1</v>
      </c>
      <c r="B26" s="45" t="s">
        <v>10</v>
      </c>
      <c r="C26" s="46"/>
      <c r="D26" s="47"/>
      <c r="E26" s="47"/>
      <c r="F26" s="48"/>
      <c r="G26" s="47"/>
      <c r="H26" s="49"/>
      <c r="I26" s="47"/>
      <c r="J26" s="50"/>
      <c r="K26" s="116">
        <f>K40+K57</f>
        <v>1154.853</v>
      </c>
      <c r="L26" s="116">
        <f>L40+L57</f>
        <v>1154.853</v>
      </c>
      <c r="M26" s="116">
        <f>M40+M57</f>
        <v>1150</v>
      </c>
      <c r="N26" s="116">
        <f>N40+N57</f>
        <v>0</v>
      </c>
      <c r="O26" s="116">
        <f>O40+O57</f>
        <v>1150</v>
      </c>
      <c r="P26" s="116"/>
      <c r="Q26" s="116"/>
      <c r="R26" s="51"/>
      <c r="S26" s="40"/>
      <c r="T26" s="40"/>
      <c r="U26" s="40"/>
      <c r="V26" s="40"/>
      <c r="W26" s="40"/>
      <c r="X26" s="40"/>
      <c r="Y26" s="40"/>
      <c r="Z26" s="53"/>
      <c r="AA26" s="53"/>
      <c r="AB26" s="53"/>
      <c r="AC26" s="53"/>
      <c r="AD26" s="53"/>
    </row>
    <row r="27" spans="1:30" s="54" customFormat="1" ht="15.75">
      <c r="A27" s="44">
        <v>2</v>
      </c>
      <c r="B27" s="45" t="s">
        <v>11</v>
      </c>
      <c r="C27" s="46"/>
      <c r="D27" s="47"/>
      <c r="E27" s="47"/>
      <c r="F27" s="48"/>
      <c r="G27" s="47"/>
      <c r="H27" s="49"/>
      <c r="I27" s="47"/>
      <c r="J27" s="50"/>
      <c r="K27" s="116">
        <f aca="true" t="shared" si="0" ref="K27:O28">K43+K67</f>
        <v>0</v>
      </c>
      <c r="L27" s="116">
        <f t="shared" si="0"/>
        <v>0</v>
      </c>
      <c r="M27" s="116">
        <f t="shared" si="0"/>
        <v>0</v>
      </c>
      <c r="N27" s="116">
        <f t="shared" si="0"/>
        <v>0</v>
      </c>
      <c r="O27" s="116">
        <f t="shared" si="0"/>
        <v>0</v>
      </c>
      <c r="P27" s="116"/>
      <c r="Q27" s="116"/>
      <c r="R27" s="51"/>
      <c r="S27" s="40"/>
      <c r="T27" s="40"/>
      <c r="U27" s="40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 s="54" customFormat="1" ht="15.75">
      <c r="A28" s="44">
        <v>3</v>
      </c>
      <c r="B28" s="45" t="s">
        <v>12</v>
      </c>
      <c r="C28" s="46"/>
      <c r="D28" s="47"/>
      <c r="E28" s="47"/>
      <c r="F28" s="48"/>
      <c r="G28" s="47"/>
      <c r="H28" s="49"/>
      <c r="I28" s="47"/>
      <c r="J28" s="50"/>
      <c r="K28" s="116">
        <f t="shared" si="0"/>
        <v>0</v>
      </c>
      <c r="L28" s="116">
        <f t="shared" si="0"/>
        <v>0</v>
      </c>
      <c r="M28" s="116">
        <f t="shared" si="0"/>
        <v>0</v>
      </c>
      <c r="N28" s="116">
        <f t="shared" si="0"/>
        <v>0</v>
      </c>
      <c r="O28" s="116">
        <f t="shared" si="0"/>
        <v>0</v>
      </c>
      <c r="P28" s="116"/>
      <c r="Q28" s="116"/>
      <c r="R28" s="51"/>
      <c r="S28" s="40"/>
      <c r="T28" s="40"/>
      <c r="U28" s="40"/>
      <c r="V28" s="53"/>
      <c r="W28" s="53"/>
      <c r="X28" s="53"/>
      <c r="Y28" s="53"/>
      <c r="Z28" s="53"/>
      <c r="AA28" s="53"/>
      <c r="AB28" s="53"/>
      <c r="AC28" s="53"/>
      <c r="AD28" s="53"/>
    </row>
    <row r="29" spans="1:30" s="54" customFormat="1" ht="15.75">
      <c r="A29" s="44">
        <v>4</v>
      </c>
      <c r="B29" s="45" t="s">
        <v>13</v>
      </c>
      <c r="C29" s="46"/>
      <c r="D29" s="47"/>
      <c r="E29" s="47"/>
      <c r="F29" s="48"/>
      <c r="G29" s="47"/>
      <c r="H29" s="49"/>
      <c r="I29" s="47"/>
      <c r="J29" s="50"/>
      <c r="K29" s="116">
        <f>K45+K73</f>
        <v>0</v>
      </c>
      <c r="L29" s="116">
        <f>L45+L73</f>
        <v>0</v>
      </c>
      <c r="M29" s="116">
        <f>M45+M73</f>
        <v>0</v>
      </c>
      <c r="N29" s="116">
        <f>N45+N73</f>
        <v>0</v>
      </c>
      <c r="O29" s="116">
        <f>O45+O73</f>
        <v>0</v>
      </c>
      <c r="P29" s="116"/>
      <c r="Q29" s="116"/>
      <c r="R29" s="51"/>
      <c r="S29" s="40"/>
      <c r="T29" s="40"/>
      <c r="U29" s="40"/>
      <c r="V29" s="53"/>
      <c r="W29" s="53"/>
      <c r="X29" s="53"/>
      <c r="Y29" s="53"/>
      <c r="Z29" s="53"/>
      <c r="AA29" s="53"/>
      <c r="AB29" s="53"/>
      <c r="AC29" s="53"/>
      <c r="AD29" s="53"/>
    </row>
    <row r="30" spans="1:30" s="54" customFormat="1" ht="15.75">
      <c r="A30" s="44">
        <v>5</v>
      </c>
      <c r="B30" s="45" t="s">
        <v>14</v>
      </c>
      <c r="C30" s="46"/>
      <c r="D30" s="47"/>
      <c r="E30" s="47"/>
      <c r="F30" s="48"/>
      <c r="G30" s="47"/>
      <c r="H30" s="49"/>
      <c r="I30" s="47"/>
      <c r="J30" s="50"/>
      <c r="K30" s="116">
        <f>K46+K80</f>
        <v>58932.372</v>
      </c>
      <c r="L30" s="116">
        <f>L46+L80</f>
        <v>58932.372</v>
      </c>
      <c r="M30" s="116">
        <f>M46+M80</f>
        <v>57390</v>
      </c>
      <c r="N30" s="116">
        <f>N46+N80</f>
        <v>0</v>
      </c>
      <c r="O30" s="116">
        <f>O46+O80+O131</f>
        <v>54587</v>
      </c>
      <c r="P30" s="116"/>
      <c r="Q30" s="116"/>
      <c r="R30" s="51"/>
      <c r="S30" s="40"/>
      <c r="T30" s="40"/>
      <c r="U30" s="40"/>
      <c r="V30" s="53"/>
      <c r="W30" s="53"/>
      <c r="X30" s="53"/>
      <c r="Y30" s="53"/>
      <c r="Z30" s="53"/>
      <c r="AA30" s="53"/>
      <c r="AB30" s="53"/>
      <c r="AC30" s="53"/>
      <c r="AD30" s="53"/>
    </row>
    <row r="31" spans="1:30" s="54" customFormat="1" ht="15.75">
      <c r="A31" s="44">
        <v>6</v>
      </c>
      <c r="B31" s="45" t="s">
        <v>15</v>
      </c>
      <c r="C31" s="46"/>
      <c r="D31" s="47"/>
      <c r="E31" s="47"/>
      <c r="F31" s="48"/>
      <c r="G31" s="47"/>
      <c r="H31" s="49"/>
      <c r="I31" s="47"/>
      <c r="J31" s="50"/>
      <c r="K31" s="116">
        <f>K51+K93</f>
        <v>6186.147</v>
      </c>
      <c r="L31" s="116">
        <f>L51+L93</f>
        <v>6185.827</v>
      </c>
      <c r="M31" s="116">
        <f>M51+M93</f>
        <v>5964</v>
      </c>
      <c r="N31" s="116">
        <f>N51+N93</f>
        <v>0</v>
      </c>
      <c r="O31" s="116">
        <f>O51+O93</f>
        <v>5964</v>
      </c>
      <c r="P31" s="116"/>
      <c r="Q31" s="116"/>
      <c r="R31" s="51"/>
      <c r="S31" s="40"/>
      <c r="T31" s="40"/>
      <c r="U31" s="40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 s="54" customFormat="1" ht="15.75">
      <c r="A32" s="44">
        <v>7</v>
      </c>
      <c r="B32" s="45" t="s">
        <v>16</v>
      </c>
      <c r="C32" s="46"/>
      <c r="D32" s="47"/>
      <c r="E32" s="47"/>
      <c r="F32" s="48"/>
      <c r="G32" s="47"/>
      <c r="H32" s="49"/>
      <c r="I32" s="47"/>
      <c r="J32" s="50"/>
      <c r="K32" s="116">
        <f>K52+K110</f>
        <v>0</v>
      </c>
      <c r="L32" s="116">
        <f>L52+L110</f>
        <v>0</v>
      </c>
      <c r="M32" s="116">
        <f>M52+M110</f>
        <v>0</v>
      </c>
      <c r="N32" s="116">
        <f>N52+N110</f>
        <v>0</v>
      </c>
      <c r="O32" s="116">
        <f>O52+O110</f>
        <v>0</v>
      </c>
      <c r="P32" s="116"/>
      <c r="Q32" s="116"/>
      <c r="R32" s="51"/>
      <c r="S32" s="40"/>
      <c r="T32" s="40"/>
      <c r="U32" s="40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 s="54" customFormat="1" ht="15.75">
      <c r="A33" s="44">
        <v>8</v>
      </c>
      <c r="B33" s="45" t="s">
        <v>17</v>
      </c>
      <c r="C33" s="46"/>
      <c r="D33" s="47"/>
      <c r="E33" s="47"/>
      <c r="F33" s="48"/>
      <c r="G33" s="47"/>
      <c r="H33" s="49"/>
      <c r="I33" s="47"/>
      <c r="J33" s="50"/>
      <c r="K33" s="116">
        <f>K53+K116</f>
        <v>0</v>
      </c>
      <c r="L33" s="116">
        <f>L53+L116</f>
        <v>0</v>
      </c>
      <c r="M33" s="116">
        <f>M53+M116</f>
        <v>0</v>
      </c>
      <c r="N33" s="116">
        <f>N53+N116</f>
        <v>0</v>
      </c>
      <c r="O33" s="116">
        <f>O53+O116</f>
        <v>0</v>
      </c>
      <c r="P33" s="116"/>
      <c r="Q33" s="116"/>
      <c r="R33" s="51"/>
      <c r="S33" s="40"/>
      <c r="T33" s="40"/>
      <c r="U33" s="40"/>
      <c r="V33" s="53"/>
      <c r="W33" s="53"/>
      <c r="X33" s="53"/>
      <c r="Y33" s="53"/>
      <c r="Z33" s="53"/>
      <c r="AA33" s="53"/>
      <c r="AB33" s="53"/>
      <c r="AC33" s="53"/>
      <c r="AD33" s="53"/>
    </row>
    <row r="34" spans="1:30" s="54" customFormat="1" ht="15.75">
      <c r="A34" s="44">
        <v>9</v>
      </c>
      <c r="B34" s="45" t="s">
        <v>18</v>
      </c>
      <c r="C34" s="46"/>
      <c r="D34" s="47"/>
      <c r="E34" s="47"/>
      <c r="F34" s="48"/>
      <c r="G34" s="47"/>
      <c r="H34" s="49"/>
      <c r="I34" s="47"/>
      <c r="J34" s="50"/>
      <c r="K34" s="116">
        <f>K54+K123</f>
        <v>0</v>
      </c>
      <c r="L34" s="116">
        <f>L54+L123</f>
        <v>0</v>
      </c>
      <c r="M34" s="116">
        <f>M54+M123</f>
        <v>6500</v>
      </c>
      <c r="N34" s="116">
        <f>N54+N123</f>
        <v>0</v>
      </c>
      <c r="O34" s="116">
        <f>O54+O123</f>
        <v>500</v>
      </c>
      <c r="P34" s="116"/>
      <c r="Q34" s="116"/>
      <c r="R34" s="124"/>
      <c r="S34" s="40"/>
      <c r="T34" s="40"/>
      <c r="U34" s="40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 s="54" customFormat="1" ht="15.75">
      <c r="A35" s="44">
        <v>10</v>
      </c>
      <c r="B35" s="45" t="s">
        <v>19</v>
      </c>
      <c r="C35" s="46"/>
      <c r="D35" s="47"/>
      <c r="E35" s="47"/>
      <c r="F35" s="48"/>
      <c r="G35" s="47"/>
      <c r="H35" s="49"/>
      <c r="I35" s="47"/>
      <c r="J35" s="50"/>
      <c r="K35" s="116"/>
      <c r="L35" s="116"/>
      <c r="M35" s="116"/>
      <c r="N35" s="116"/>
      <c r="O35" s="116">
        <f>O138</f>
        <v>1500</v>
      </c>
      <c r="P35" s="116"/>
      <c r="Q35" s="116"/>
      <c r="R35" s="51"/>
      <c r="S35" s="40"/>
      <c r="T35" s="40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 s="54" customFormat="1" ht="15.75">
      <c r="A36" s="44">
        <v>11</v>
      </c>
      <c r="B36" s="45" t="s">
        <v>81</v>
      </c>
      <c r="C36" s="46"/>
      <c r="D36" s="47"/>
      <c r="E36" s="47"/>
      <c r="F36" s="48"/>
      <c r="G36" s="47"/>
      <c r="H36" s="49"/>
      <c r="I36" s="47"/>
      <c r="J36" s="50"/>
      <c r="K36" s="116"/>
      <c r="L36" s="116"/>
      <c r="M36" s="116"/>
      <c r="N36" s="116"/>
      <c r="O36" s="116">
        <f>O139</f>
        <v>7868</v>
      </c>
      <c r="P36" s="116"/>
      <c r="Q36" s="116"/>
      <c r="R36" s="51"/>
      <c r="S36" s="40"/>
      <c r="T36" s="40"/>
      <c r="U36" s="53"/>
      <c r="V36" s="53"/>
      <c r="W36" s="53"/>
      <c r="X36" s="53"/>
      <c r="Y36" s="53"/>
      <c r="Z36" s="53"/>
      <c r="AA36" s="53"/>
      <c r="AB36" s="53"/>
      <c r="AC36" s="53"/>
      <c r="AD36" s="53"/>
    </row>
    <row r="37" spans="1:30" s="54" customFormat="1" ht="15.75">
      <c r="A37" s="44"/>
      <c r="B37" s="220" t="s">
        <v>131</v>
      </c>
      <c r="C37" s="46"/>
      <c r="D37" s="47"/>
      <c r="E37" s="47"/>
      <c r="F37" s="48"/>
      <c r="G37" s="47"/>
      <c r="H37" s="49"/>
      <c r="I37" s="47"/>
      <c r="J37" s="50"/>
      <c r="K37" s="51"/>
      <c r="L37" s="51"/>
      <c r="M37" s="51"/>
      <c r="N37" s="51"/>
      <c r="O37" s="51"/>
      <c r="P37" s="51"/>
      <c r="Q37" s="51"/>
      <c r="R37" s="51"/>
      <c r="S37" s="40"/>
      <c r="T37" s="40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s="43" customFormat="1" ht="31.5">
      <c r="A38" s="56" t="s">
        <v>21</v>
      </c>
      <c r="B38" s="55" t="s">
        <v>45</v>
      </c>
      <c r="C38" s="46"/>
      <c r="D38" s="58"/>
      <c r="E38" s="58"/>
      <c r="F38" s="59"/>
      <c r="G38" s="58"/>
      <c r="H38" s="60"/>
      <c r="I38" s="58"/>
      <c r="J38" s="260">
        <f>J39+J56</f>
        <v>0</v>
      </c>
      <c r="K38" s="52">
        <f aca="true" t="shared" si="1" ref="K38:Q38">K39+K56+K138+K139</f>
        <v>66273.372</v>
      </c>
      <c r="L38" s="52">
        <f t="shared" si="1"/>
        <v>66273.05200000001</v>
      </c>
      <c r="M38" s="52">
        <f t="shared" si="1"/>
        <v>71004</v>
      </c>
      <c r="N38" s="52">
        <f t="shared" si="1"/>
        <v>0</v>
      </c>
      <c r="O38" s="52">
        <f t="shared" si="1"/>
        <v>71569</v>
      </c>
      <c r="P38" s="52">
        <f t="shared" si="1"/>
        <v>0</v>
      </c>
      <c r="Q38" s="52">
        <f t="shared" si="1"/>
        <v>0</v>
      </c>
      <c r="R38" s="52"/>
      <c r="S38" s="40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s="43" customFormat="1" ht="15.75">
      <c r="A39" s="56" t="s">
        <v>47</v>
      </c>
      <c r="B39" s="55" t="s">
        <v>48</v>
      </c>
      <c r="C39" s="60"/>
      <c r="D39" s="58"/>
      <c r="E39" s="58"/>
      <c r="F39" s="59"/>
      <c r="G39" s="58"/>
      <c r="H39" s="60"/>
      <c r="I39" s="58"/>
      <c r="J39" s="50"/>
      <c r="K39" s="268">
        <f>K40+K43+K44+K45+K46+K51+K52+K53</f>
        <v>0</v>
      </c>
      <c r="L39" s="268">
        <f>L40+L43+L44+L45+L46+L51+L52+L53</f>
        <v>0</v>
      </c>
      <c r="M39" s="269">
        <f>M40+M43+M44+M45+M46+M51+M52+M53</f>
        <v>0</v>
      </c>
      <c r="N39" s="268">
        <f>N40+N43+N44+N45+N46+N51+N52+N53</f>
        <v>0</v>
      </c>
      <c r="O39" s="268">
        <f>O40+O43+O44+O45+O46+O51+O52+O53+O54</f>
        <v>0</v>
      </c>
      <c r="P39" s="268">
        <f>P40+P43+P44+P45+P46+P51+P52+P53+P54</f>
        <v>0</v>
      </c>
      <c r="Q39" s="268"/>
      <c r="R39" s="52"/>
      <c r="S39" s="40"/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s="43" customFormat="1" ht="15.75" hidden="1">
      <c r="A40" s="56" t="s">
        <v>49</v>
      </c>
      <c r="B40" s="55" t="s">
        <v>50</v>
      </c>
      <c r="C40" s="60"/>
      <c r="D40" s="58"/>
      <c r="E40" s="58"/>
      <c r="F40" s="59"/>
      <c r="G40" s="58"/>
      <c r="H40" s="60"/>
      <c r="I40" s="58"/>
      <c r="J40" s="50"/>
      <c r="K40" s="52">
        <f aca="true" t="shared" si="2" ref="K40:Q40">SUM(K41:K42)</f>
        <v>0</v>
      </c>
      <c r="L40" s="52">
        <f t="shared" si="2"/>
        <v>0</v>
      </c>
      <c r="M40" s="57">
        <f t="shared" si="2"/>
        <v>0</v>
      </c>
      <c r="N40" s="52">
        <f>SUM(N41:N42)</f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/>
      <c r="S40" s="40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s="43" customFormat="1" ht="15.75" hidden="1">
      <c r="A41" s="44"/>
      <c r="B41" s="234"/>
      <c r="C41" s="46"/>
      <c r="D41" s="46"/>
      <c r="E41" s="235"/>
      <c r="F41" s="64"/>
      <c r="G41" s="51"/>
      <c r="H41" s="51"/>
      <c r="I41" s="51"/>
      <c r="J41" s="50"/>
      <c r="K41" s="51"/>
      <c r="L41" s="51"/>
      <c r="M41" s="46"/>
      <c r="N41" s="51"/>
      <c r="O41" s="51"/>
      <c r="P41" s="51"/>
      <c r="Q41" s="51"/>
      <c r="R41" s="173"/>
      <c r="S41" s="40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s="43" customFormat="1" ht="15.75" hidden="1">
      <c r="A42" s="44"/>
      <c r="B42" s="236"/>
      <c r="C42" s="46"/>
      <c r="D42" s="46"/>
      <c r="E42" s="46"/>
      <c r="F42" s="64"/>
      <c r="G42" s="51"/>
      <c r="H42" s="51"/>
      <c r="I42" s="51"/>
      <c r="J42" s="50"/>
      <c r="K42" s="51"/>
      <c r="L42" s="51"/>
      <c r="M42" s="46"/>
      <c r="N42" s="51"/>
      <c r="O42" s="51"/>
      <c r="P42" s="51"/>
      <c r="Q42" s="51"/>
      <c r="R42" s="51"/>
      <c r="S42" s="40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s="43" customFormat="1" ht="15.75" hidden="1">
      <c r="A43" s="56" t="s">
        <v>51</v>
      </c>
      <c r="B43" s="55" t="s">
        <v>52</v>
      </c>
      <c r="C43" s="60"/>
      <c r="D43" s="58"/>
      <c r="E43" s="58"/>
      <c r="F43" s="59"/>
      <c r="G43" s="58"/>
      <c r="H43" s="60"/>
      <c r="I43" s="58"/>
      <c r="J43" s="50"/>
      <c r="K43" s="52">
        <v>0</v>
      </c>
      <c r="L43" s="52">
        <v>0</v>
      </c>
      <c r="M43" s="57">
        <v>0</v>
      </c>
      <c r="N43" s="52">
        <v>0</v>
      </c>
      <c r="O43" s="52">
        <v>0</v>
      </c>
      <c r="P43" s="52"/>
      <c r="Q43" s="52"/>
      <c r="R43" s="52"/>
      <c r="S43" s="40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s="43" customFormat="1" ht="15.75" hidden="1">
      <c r="A44" s="56" t="s">
        <v>53</v>
      </c>
      <c r="B44" s="55" t="s">
        <v>54</v>
      </c>
      <c r="C44" s="60"/>
      <c r="D44" s="58"/>
      <c r="E44" s="58"/>
      <c r="F44" s="59"/>
      <c r="G44" s="58"/>
      <c r="H44" s="60"/>
      <c r="I44" s="58"/>
      <c r="J44" s="50"/>
      <c r="K44" s="52">
        <v>0</v>
      </c>
      <c r="L44" s="52">
        <v>0</v>
      </c>
      <c r="M44" s="57">
        <v>0</v>
      </c>
      <c r="N44" s="52">
        <v>0</v>
      </c>
      <c r="O44" s="52">
        <v>0</v>
      </c>
      <c r="P44" s="52"/>
      <c r="Q44" s="52"/>
      <c r="R44" s="52"/>
      <c r="S44" s="40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s="54" customFormat="1" ht="15.75" hidden="1">
      <c r="A45" s="56" t="s">
        <v>55</v>
      </c>
      <c r="B45" s="55" t="s">
        <v>56</v>
      </c>
      <c r="C45" s="60"/>
      <c r="D45" s="58"/>
      <c r="E45" s="58"/>
      <c r="F45" s="59"/>
      <c r="G45" s="58"/>
      <c r="H45" s="60"/>
      <c r="I45" s="58"/>
      <c r="J45" s="50"/>
      <c r="K45" s="52">
        <v>0</v>
      </c>
      <c r="L45" s="52">
        <v>0</v>
      </c>
      <c r="M45" s="57">
        <v>0</v>
      </c>
      <c r="N45" s="52">
        <v>0</v>
      </c>
      <c r="O45" s="52">
        <v>0</v>
      </c>
      <c r="P45" s="52"/>
      <c r="Q45" s="52"/>
      <c r="R45" s="52"/>
      <c r="S45" s="40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s="54" customFormat="1" ht="15.75" hidden="1">
      <c r="A46" s="56" t="s">
        <v>57</v>
      </c>
      <c r="B46" s="55" t="s">
        <v>58</v>
      </c>
      <c r="C46" s="46"/>
      <c r="D46" s="58"/>
      <c r="E46" s="50"/>
      <c r="F46" s="48"/>
      <c r="G46" s="46"/>
      <c r="H46" s="49"/>
      <c r="I46" s="46"/>
      <c r="J46" s="61"/>
      <c r="K46" s="52">
        <f>K50</f>
        <v>0</v>
      </c>
      <c r="L46" s="52">
        <f>L50</f>
        <v>0</v>
      </c>
      <c r="M46" s="57">
        <f>M50</f>
        <v>0</v>
      </c>
      <c r="N46" s="52">
        <f>N50</f>
        <v>0</v>
      </c>
      <c r="O46" s="52">
        <f>O50</f>
        <v>0</v>
      </c>
      <c r="P46" s="52"/>
      <c r="Q46" s="52"/>
      <c r="R46" s="52"/>
      <c r="S46" s="40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s="54" customFormat="1" ht="15.75" hidden="1">
      <c r="A47" s="44"/>
      <c r="B47" s="45"/>
      <c r="C47" s="46"/>
      <c r="D47" s="46"/>
      <c r="E47" s="46"/>
      <c r="F47" s="64"/>
      <c r="G47" s="51"/>
      <c r="H47" s="51"/>
      <c r="I47" s="51"/>
      <c r="J47" s="50"/>
      <c r="K47" s="51"/>
      <c r="L47" s="51"/>
      <c r="M47" s="46"/>
      <c r="N47" s="51"/>
      <c r="O47" s="51"/>
      <c r="P47" s="51"/>
      <c r="Q47" s="51"/>
      <c r="R47" s="51"/>
      <c r="S47" s="40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s="54" customFormat="1" ht="15.75" hidden="1">
      <c r="A48" s="44"/>
      <c r="B48" s="170"/>
      <c r="C48" s="46"/>
      <c r="D48" s="46"/>
      <c r="E48" s="46"/>
      <c r="F48" s="64"/>
      <c r="G48" s="51"/>
      <c r="H48" s="51"/>
      <c r="I48" s="51"/>
      <c r="J48" s="50"/>
      <c r="K48" s="51"/>
      <c r="L48" s="51"/>
      <c r="M48" s="46"/>
      <c r="N48" s="51"/>
      <c r="O48" s="51"/>
      <c r="P48" s="51"/>
      <c r="Q48" s="51"/>
      <c r="R48" s="51"/>
      <c r="S48" s="40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 s="54" customFormat="1" ht="15.75" hidden="1">
      <c r="A49" s="44"/>
      <c r="B49" s="237"/>
      <c r="C49" s="46"/>
      <c r="D49" s="46"/>
      <c r="E49" s="46"/>
      <c r="F49" s="64"/>
      <c r="G49" s="51"/>
      <c r="H49" s="51"/>
      <c r="I49" s="51"/>
      <c r="J49" s="50"/>
      <c r="K49" s="51"/>
      <c r="L49" s="51"/>
      <c r="M49" s="46"/>
      <c r="N49" s="51"/>
      <c r="O49" s="51"/>
      <c r="P49" s="51"/>
      <c r="Q49" s="51"/>
      <c r="R49" s="51"/>
      <c r="S49" s="40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0" spans="1:30" s="54" customFormat="1" ht="15.75" hidden="1">
      <c r="A50" s="44"/>
      <c r="B50" s="117"/>
      <c r="C50" s="76"/>
      <c r="D50" s="76"/>
      <c r="E50" s="238"/>
      <c r="F50" s="232"/>
      <c r="G50" s="231"/>
      <c r="H50" s="231"/>
      <c r="I50" s="239"/>
      <c r="J50" s="50"/>
      <c r="K50" s="231"/>
      <c r="L50" s="231"/>
      <c r="M50" s="240"/>
      <c r="N50" s="231"/>
      <c r="O50" s="231"/>
      <c r="P50" s="231"/>
      <c r="Q50" s="231"/>
      <c r="R50" s="241"/>
      <c r="S50" s="40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</row>
    <row r="51" spans="1:30" s="54" customFormat="1" ht="31.5" hidden="1">
      <c r="A51" s="56" t="s">
        <v>59</v>
      </c>
      <c r="B51" s="171" t="s">
        <v>60</v>
      </c>
      <c r="C51" s="61"/>
      <c r="D51" s="57"/>
      <c r="E51" s="61"/>
      <c r="F51" s="59"/>
      <c r="G51" s="58"/>
      <c r="H51" s="60"/>
      <c r="I51" s="66"/>
      <c r="J51" s="50"/>
      <c r="K51" s="52">
        <v>0</v>
      </c>
      <c r="L51" s="52">
        <v>0</v>
      </c>
      <c r="M51" s="57">
        <v>0</v>
      </c>
      <c r="N51" s="52">
        <v>0</v>
      </c>
      <c r="O51" s="52"/>
      <c r="P51" s="52"/>
      <c r="Q51" s="52"/>
      <c r="R51" s="52"/>
      <c r="S51" s="40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</row>
    <row r="52" spans="1:30" s="54" customFormat="1" ht="15.75" hidden="1">
      <c r="A52" s="56" t="s">
        <v>61</v>
      </c>
      <c r="B52" s="67" t="s">
        <v>62</v>
      </c>
      <c r="C52" s="47"/>
      <c r="D52" s="46"/>
      <c r="E52" s="50"/>
      <c r="F52" s="68"/>
      <c r="G52" s="46"/>
      <c r="H52" s="69"/>
      <c r="I52" s="46"/>
      <c r="J52" s="50"/>
      <c r="K52" s="70">
        <v>0</v>
      </c>
      <c r="L52" s="70">
        <v>0</v>
      </c>
      <c r="M52" s="145">
        <v>0</v>
      </c>
      <c r="N52" s="70">
        <v>0</v>
      </c>
      <c r="O52" s="70">
        <v>0</v>
      </c>
      <c r="P52" s="70"/>
      <c r="Q52" s="70"/>
      <c r="R52" s="70"/>
      <c r="S52" s="40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</row>
    <row r="53" spans="1:30" s="54" customFormat="1" ht="15.75" hidden="1">
      <c r="A53" s="56" t="s">
        <v>63</v>
      </c>
      <c r="B53" s="67" t="s">
        <v>64</v>
      </c>
      <c r="C53" s="47"/>
      <c r="D53" s="46"/>
      <c r="E53" s="50"/>
      <c r="F53" s="68"/>
      <c r="G53" s="46"/>
      <c r="H53" s="69"/>
      <c r="I53" s="46"/>
      <c r="J53" s="50"/>
      <c r="K53" s="71">
        <v>0</v>
      </c>
      <c r="L53" s="71">
        <v>0</v>
      </c>
      <c r="M53" s="146">
        <v>0</v>
      </c>
      <c r="N53" s="71">
        <v>0</v>
      </c>
      <c r="O53" s="71">
        <v>0</v>
      </c>
      <c r="P53" s="71"/>
      <c r="Q53" s="71"/>
      <c r="R53" s="71"/>
      <c r="S53" s="40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</row>
    <row r="54" spans="1:30" s="54" customFormat="1" ht="15.75" hidden="1">
      <c r="A54" s="56" t="s">
        <v>65</v>
      </c>
      <c r="B54" s="67" t="s">
        <v>66</v>
      </c>
      <c r="C54" s="47"/>
      <c r="D54" s="46"/>
      <c r="E54" s="50"/>
      <c r="F54" s="68"/>
      <c r="G54" s="46"/>
      <c r="H54" s="69"/>
      <c r="I54" s="46"/>
      <c r="J54" s="50"/>
      <c r="K54" s="71">
        <v>0</v>
      </c>
      <c r="L54" s="71">
        <v>0</v>
      </c>
      <c r="M54" s="146">
        <v>0</v>
      </c>
      <c r="N54" s="71">
        <v>0</v>
      </c>
      <c r="O54" s="71">
        <v>0</v>
      </c>
      <c r="P54" s="71"/>
      <c r="Q54" s="71"/>
      <c r="R54" s="71"/>
      <c r="S54" s="40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</row>
    <row r="55" spans="1:30" s="218" customFormat="1" ht="15.75" hidden="1">
      <c r="A55" s="208"/>
      <c r="B55" s="219"/>
      <c r="C55" s="209"/>
      <c r="D55" s="210"/>
      <c r="E55" s="211"/>
      <c r="F55" s="212"/>
      <c r="G55" s="210"/>
      <c r="H55" s="213"/>
      <c r="I55" s="210"/>
      <c r="J55" s="211"/>
      <c r="K55" s="214"/>
      <c r="L55" s="214"/>
      <c r="M55" s="215"/>
      <c r="N55" s="214"/>
      <c r="O55" s="214">
        <v>0</v>
      </c>
      <c r="P55" s="214"/>
      <c r="Q55" s="214"/>
      <c r="R55" s="214"/>
      <c r="S55" s="216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1:30" s="54" customFormat="1" ht="28.5">
      <c r="A56" s="56" t="s">
        <v>67</v>
      </c>
      <c r="B56" s="72" t="s">
        <v>68</v>
      </c>
      <c r="C56" s="60"/>
      <c r="D56" s="58"/>
      <c r="E56" s="73"/>
      <c r="F56" s="59"/>
      <c r="G56" s="58"/>
      <c r="H56" s="60"/>
      <c r="I56" s="66"/>
      <c r="J56" s="50"/>
      <c r="K56" s="52">
        <f>K57+K67+K68+K73+K80+K93+K110+K116+K123+K130</f>
        <v>66273.372</v>
      </c>
      <c r="L56" s="52">
        <f>L57+L67+L68+L73+L80+L93+L110+L116+L123+L130</f>
        <v>66273.05200000001</v>
      </c>
      <c r="M56" s="52">
        <f>M57+M67+M68+M73+M80+M93+M110+M116+M123+M130+M40</f>
        <v>71004</v>
      </c>
      <c r="N56" s="52">
        <f>N57+N67+N68+N73+N80+N93+N110+N116+N123+N130</f>
        <v>0</v>
      </c>
      <c r="O56" s="52">
        <f>O57+O67+O68+O73+O80+O93+O110+O116+O123+O130</f>
        <v>62201</v>
      </c>
      <c r="P56" s="52"/>
      <c r="Q56" s="52"/>
      <c r="R56" s="52"/>
      <c r="S56" s="40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s="54" customFormat="1" ht="16.5" customHeight="1">
      <c r="A57" s="56" t="s">
        <v>49</v>
      </c>
      <c r="B57" s="72" t="s">
        <v>50</v>
      </c>
      <c r="C57" s="60"/>
      <c r="D57" s="58"/>
      <c r="E57" s="73"/>
      <c r="F57" s="59"/>
      <c r="G57" s="58"/>
      <c r="H57" s="60"/>
      <c r="I57" s="66"/>
      <c r="J57" s="50"/>
      <c r="K57" s="52">
        <f>K58+K63</f>
        <v>1154.853</v>
      </c>
      <c r="L57" s="52">
        <f>L58+L63</f>
        <v>1154.853</v>
      </c>
      <c r="M57" s="52">
        <f>M58+M63</f>
        <v>1150</v>
      </c>
      <c r="N57" s="52">
        <f>N58+N63</f>
        <v>0</v>
      </c>
      <c r="O57" s="52">
        <f>O58+O63</f>
        <v>1150</v>
      </c>
      <c r="P57" s="52"/>
      <c r="Q57" s="52"/>
      <c r="R57" s="52"/>
      <c r="S57" s="40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</row>
    <row r="58" spans="1:30" s="54" customFormat="1" ht="15.75">
      <c r="A58" s="56"/>
      <c r="B58" s="172" t="s">
        <v>69</v>
      </c>
      <c r="C58" s="60"/>
      <c r="D58" s="58"/>
      <c r="E58" s="73"/>
      <c r="F58" s="59"/>
      <c r="G58" s="58"/>
      <c r="H58" s="60"/>
      <c r="I58" s="66"/>
      <c r="J58" s="50"/>
      <c r="K58" s="52">
        <f>SUM(K59:K61)</f>
        <v>0</v>
      </c>
      <c r="L58" s="52">
        <f>SUM(L59:L61)</f>
        <v>0</v>
      </c>
      <c r="M58" s="52">
        <f>SUM(M59:M61)</f>
        <v>0</v>
      </c>
      <c r="N58" s="52">
        <f>SUM(N59:N61)</f>
        <v>0</v>
      </c>
      <c r="O58" s="52">
        <f>SUM(O59:O61)</f>
        <v>0</v>
      </c>
      <c r="P58" s="52"/>
      <c r="Q58" s="52"/>
      <c r="R58" s="52"/>
      <c r="S58" s="40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</row>
    <row r="59" spans="1:19" s="286" customFormat="1" ht="15.75" hidden="1">
      <c r="A59" s="279"/>
      <c r="B59" s="280"/>
      <c r="C59" s="281"/>
      <c r="D59" s="281"/>
      <c r="E59" s="281"/>
      <c r="F59" s="282"/>
      <c r="G59" s="281"/>
      <c r="H59" s="281"/>
      <c r="I59" s="281"/>
      <c r="J59" s="283"/>
      <c r="K59" s="284"/>
      <c r="L59" s="284"/>
      <c r="M59" s="284"/>
      <c r="N59" s="284"/>
      <c r="O59" s="284"/>
      <c r="P59" s="284"/>
      <c r="Q59" s="284"/>
      <c r="R59" s="284"/>
      <c r="S59" s="285"/>
    </row>
    <row r="60" spans="1:30" s="54" customFormat="1" ht="15.75" hidden="1">
      <c r="A60" s="44"/>
      <c r="B60" s="236"/>
      <c r="C60" s="49"/>
      <c r="D60" s="47"/>
      <c r="E60" s="167"/>
      <c r="F60" s="48"/>
      <c r="G60" s="190"/>
      <c r="H60" s="46"/>
      <c r="I60" s="76"/>
      <c r="J60" s="50"/>
      <c r="K60" s="51"/>
      <c r="L60" s="51"/>
      <c r="M60" s="46"/>
      <c r="N60" s="51"/>
      <c r="O60" s="52"/>
      <c r="P60" s="52"/>
      <c r="Q60" s="52"/>
      <c r="R60" s="52"/>
      <c r="S60" s="40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</row>
    <row r="61" spans="1:19" s="53" customFormat="1" ht="15.75" hidden="1">
      <c r="A61" s="57"/>
      <c r="B61" s="237"/>
      <c r="C61" s="49"/>
      <c r="D61" s="47"/>
      <c r="E61" s="167"/>
      <c r="F61" s="48"/>
      <c r="G61" s="47"/>
      <c r="H61" s="47"/>
      <c r="I61" s="169"/>
      <c r="J61" s="50"/>
      <c r="K61" s="51"/>
      <c r="L61" s="51"/>
      <c r="M61" s="46"/>
      <c r="N61" s="51"/>
      <c r="O61" s="52"/>
      <c r="P61" s="52"/>
      <c r="Q61" s="52"/>
      <c r="R61" s="52"/>
      <c r="S61" s="40"/>
    </row>
    <row r="62" spans="1:30" s="54" customFormat="1" ht="15.75" hidden="1">
      <c r="A62" s="56"/>
      <c r="B62" s="55"/>
      <c r="C62" s="60"/>
      <c r="D62" s="58"/>
      <c r="E62" s="73"/>
      <c r="F62" s="59"/>
      <c r="G62" s="58"/>
      <c r="H62" s="60"/>
      <c r="I62" s="66"/>
      <c r="J62" s="50"/>
      <c r="K62" s="52"/>
      <c r="L62" s="52"/>
      <c r="M62" s="57"/>
      <c r="N62" s="52"/>
      <c r="O62" s="52"/>
      <c r="P62" s="52"/>
      <c r="Q62" s="52"/>
      <c r="R62" s="52"/>
      <c r="S62" s="40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</row>
    <row r="63" spans="1:30" s="54" customFormat="1" ht="15.75">
      <c r="A63" s="56"/>
      <c r="B63" s="55" t="s">
        <v>70</v>
      </c>
      <c r="C63" s="60"/>
      <c r="D63" s="58"/>
      <c r="E63" s="73"/>
      <c r="F63" s="59"/>
      <c r="G63" s="58"/>
      <c r="H63" s="60"/>
      <c r="I63" s="66"/>
      <c r="J63" s="50"/>
      <c r="K63" s="268">
        <f>K64</f>
        <v>1154.853</v>
      </c>
      <c r="L63" s="268">
        <f>L64</f>
        <v>1154.853</v>
      </c>
      <c r="M63" s="268">
        <f>M64</f>
        <v>1150</v>
      </c>
      <c r="N63" s="268">
        <f>N64</f>
        <v>0</v>
      </c>
      <c r="O63" s="268">
        <f>O64</f>
        <v>1150</v>
      </c>
      <c r="P63" s="268"/>
      <c r="Q63" s="268"/>
      <c r="R63" s="52"/>
      <c r="S63" s="40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</row>
    <row r="64" spans="1:30" s="286" customFormat="1" ht="51">
      <c r="A64" s="279">
        <v>1</v>
      </c>
      <c r="B64" s="287" t="s">
        <v>162</v>
      </c>
      <c r="C64" s="305" t="s">
        <v>110</v>
      </c>
      <c r="D64" s="292" t="s">
        <v>89</v>
      </c>
      <c r="E64" s="311" t="s">
        <v>94</v>
      </c>
      <c r="F64" s="306"/>
      <c r="G64" s="367" t="s">
        <v>117</v>
      </c>
      <c r="H64" s="292"/>
      <c r="I64" s="292" t="s">
        <v>140</v>
      </c>
      <c r="J64" s="293" t="s">
        <v>202</v>
      </c>
      <c r="K64" s="313">
        <v>1154.853</v>
      </c>
      <c r="L64" s="313">
        <v>1154.853</v>
      </c>
      <c r="M64" s="374">
        <v>1150</v>
      </c>
      <c r="N64" s="375"/>
      <c r="O64" s="376">
        <v>1150</v>
      </c>
      <c r="P64" s="289"/>
      <c r="Q64" s="289"/>
      <c r="R64" s="289"/>
      <c r="S64" s="297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</row>
    <row r="65" spans="1:30" s="54" customFormat="1" ht="15.75" hidden="1">
      <c r="A65" s="44"/>
      <c r="B65" s="166"/>
      <c r="C65" s="46"/>
      <c r="D65" s="46"/>
      <c r="E65" s="46"/>
      <c r="F65" s="64"/>
      <c r="G65" s="51"/>
      <c r="H65" s="51"/>
      <c r="I65" s="51"/>
      <c r="J65" s="50"/>
      <c r="K65" s="51"/>
      <c r="L65" s="51"/>
      <c r="M65" s="46"/>
      <c r="N65" s="51"/>
      <c r="O65" s="51"/>
      <c r="P65" s="51"/>
      <c r="Q65" s="51"/>
      <c r="R65" s="51"/>
      <c r="S65" s="40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1:30" s="54" customFormat="1" ht="15.75" hidden="1">
      <c r="A66" s="44"/>
      <c r="B66" s="166"/>
      <c r="C66" s="46"/>
      <c r="D66" s="46"/>
      <c r="E66" s="46"/>
      <c r="F66" s="64"/>
      <c r="G66" s="51"/>
      <c r="H66" s="51"/>
      <c r="I66" s="51"/>
      <c r="J66" s="50"/>
      <c r="K66" s="51"/>
      <c r="L66" s="51"/>
      <c r="M66" s="46"/>
      <c r="N66" s="51"/>
      <c r="O66" s="51"/>
      <c r="P66" s="51"/>
      <c r="Q66" s="51"/>
      <c r="R66" s="51"/>
      <c r="S66" s="40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</row>
    <row r="67" spans="1:30" s="54" customFormat="1" ht="15.75">
      <c r="A67" s="56" t="s">
        <v>51</v>
      </c>
      <c r="B67" s="72" t="s">
        <v>52</v>
      </c>
      <c r="C67" s="60"/>
      <c r="D67" s="58"/>
      <c r="E67" s="73"/>
      <c r="F67" s="59"/>
      <c r="G67" s="58"/>
      <c r="H67" s="60"/>
      <c r="I67" s="66"/>
      <c r="J67" s="50"/>
      <c r="K67" s="52"/>
      <c r="L67" s="52"/>
      <c r="M67" s="52"/>
      <c r="N67" s="52"/>
      <c r="O67" s="52"/>
      <c r="P67" s="52"/>
      <c r="Q67" s="52"/>
      <c r="R67" s="52"/>
      <c r="S67" s="40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</row>
    <row r="68" spans="1:30" s="54" customFormat="1" ht="15.75">
      <c r="A68" s="56" t="s">
        <v>53</v>
      </c>
      <c r="B68" s="72" t="s">
        <v>54</v>
      </c>
      <c r="C68" s="60"/>
      <c r="D68" s="58"/>
      <c r="E68" s="73"/>
      <c r="F68" s="59"/>
      <c r="G68" s="58"/>
      <c r="H68" s="60"/>
      <c r="I68" s="66"/>
      <c r="J68" s="50"/>
      <c r="K68" s="52">
        <f>K69+K70</f>
        <v>0</v>
      </c>
      <c r="L68" s="52">
        <f>L69+L70</f>
        <v>0</v>
      </c>
      <c r="M68" s="52">
        <f>M69+M70</f>
        <v>0</v>
      </c>
      <c r="N68" s="268">
        <f>N69+N70</f>
        <v>0</v>
      </c>
      <c r="O68" s="52">
        <f>O69+O70</f>
        <v>0</v>
      </c>
      <c r="P68" s="52"/>
      <c r="Q68" s="52"/>
      <c r="R68" s="52"/>
      <c r="S68" s="40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</row>
    <row r="69" spans="1:30" s="54" customFormat="1" ht="15.75">
      <c r="A69" s="56"/>
      <c r="B69" s="55" t="s">
        <v>69</v>
      </c>
      <c r="C69" s="60"/>
      <c r="D69" s="58"/>
      <c r="E69" s="73"/>
      <c r="F69" s="59"/>
      <c r="G69" s="58"/>
      <c r="H69" s="60"/>
      <c r="I69" s="66"/>
      <c r="J69" s="50"/>
      <c r="K69" s="268">
        <v>0</v>
      </c>
      <c r="L69" s="268">
        <v>0</v>
      </c>
      <c r="M69" s="269">
        <v>0</v>
      </c>
      <c r="N69" s="268">
        <v>0</v>
      </c>
      <c r="O69" s="268">
        <v>0</v>
      </c>
      <c r="P69" s="268"/>
      <c r="Q69" s="268"/>
      <c r="R69" s="52"/>
      <c r="S69" s="40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</row>
    <row r="70" spans="1:30" s="54" customFormat="1" ht="15.75">
      <c r="A70" s="56"/>
      <c r="B70" s="55" t="s">
        <v>70</v>
      </c>
      <c r="C70" s="60"/>
      <c r="D70" s="58"/>
      <c r="E70" s="73"/>
      <c r="F70" s="59"/>
      <c r="G70" s="58"/>
      <c r="H70" s="60"/>
      <c r="I70" s="66"/>
      <c r="J70" s="50"/>
      <c r="K70" s="52">
        <f>SUM(K71:K72)</f>
        <v>0</v>
      </c>
      <c r="L70" s="52">
        <f>SUM(L71:L72)</f>
        <v>0</v>
      </c>
      <c r="M70" s="52">
        <f>SUM(M71:M72)</f>
        <v>0</v>
      </c>
      <c r="N70" s="268">
        <f>SUM(N71:N72)</f>
        <v>0</v>
      </c>
      <c r="O70" s="52">
        <f>SUM(O71:O72)</f>
        <v>0</v>
      </c>
      <c r="P70" s="52"/>
      <c r="Q70" s="52"/>
      <c r="R70" s="52"/>
      <c r="S70" s="40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</row>
    <row r="71" spans="1:30" s="299" customFormat="1" ht="15.75" hidden="1">
      <c r="A71" s="279"/>
      <c r="B71" s="287"/>
      <c r="C71" s="288"/>
      <c r="D71" s="289"/>
      <c r="E71" s="290"/>
      <c r="F71" s="291"/>
      <c r="G71" s="289"/>
      <c r="H71" s="289"/>
      <c r="I71" s="292"/>
      <c r="J71" s="293"/>
      <c r="K71" s="294"/>
      <c r="L71" s="294"/>
      <c r="M71" s="294"/>
      <c r="N71" s="295"/>
      <c r="O71" s="294"/>
      <c r="P71" s="296"/>
      <c r="Q71" s="296"/>
      <c r="R71" s="296"/>
      <c r="S71" s="297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</row>
    <row r="72" spans="1:30" s="54" customFormat="1" ht="15.75" hidden="1">
      <c r="A72" s="44"/>
      <c r="B72" s="45"/>
      <c r="C72" s="46"/>
      <c r="D72" s="46"/>
      <c r="E72" s="46"/>
      <c r="F72" s="64"/>
      <c r="G72" s="51"/>
      <c r="H72" s="51"/>
      <c r="I72" s="51"/>
      <c r="J72" s="50"/>
      <c r="K72" s="51"/>
      <c r="L72" s="51"/>
      <c r="M72" s="46"/>
      <c r="N72" s="51"/>
      <c r="O72" s="52"/>
      <c r="P72" s="52"/>
      <c r="Q72" s="52"/>
      <c r="R72" s="52"/>
      <c r="S72" s="40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</row>
    <row r="73" spans="1:30" s="54" customFormat="1" ht="15.75">
      <c r="A73" s="56" t="s">
        <v>55</v>
      </c>
      <c r="B73" s="55" t="s">
        <v>56</v>
      </c>
      <c r="C73" s="49"/>
      <c r="D73" s="60"/>
      <c r="E73" s="74"/>
      <c r="F73" s="59"/>
      <c r="G73" s="60"/>
      <c r="H73" s="75"/>
      <c r="I73" s="76"/>
      <c r="J73" s="50"/>
      <c r="K73" s="52">
        <f>K74+K78</f>
        <v>0</v>
      </c>
      <c r="L73" s="52">
        <f>L74+L78</f>
        <v>0</v>
      </c>
      <c r="M73" s="52">
        <f>M74+M78</f>
        <v>0</v>
      </c>
      <c r="N73" s="52">
        <f>N74+N78</f>
        <v>0</v>
      </c>
      <c r="O73" s="52">
        <f>O74+O78</f>
        <v>0</v>
      </c>
      <c r="P73" s="52"/>
      <c r="Q73" s="52"/>
      <c r="R73" s="52"/>
      <c r="S73" s="40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</row>
    <row r="74" spans="1:30" s="54" customFormat="1" ht="15.75">
      <c r="A74" s="56"/>
      <c r="B74" s="55" t="s">
        <v>69</v>
      </c>
      <c r="C74" s="49"/>
      <c r="D74" s="60"/>
      <c r="E74" s="74"/>
      <c r="F74" s="59"/>
      <c r="G74" s="60"/>
      <c r="H74" s="75"/>
      <c r="I74" s="76"/>
      <c r="J74" s="50"/>
      <c r="K74" s="52">
        <f>K77</f>
        <v>0</v>
      </c>
      <c r="L74" s="52">
        <f>L77</f>
        <v>0</v>
      </c>
      <c r="M74" s="52">
        <f>M77</f>
        <v>0</v>
      </c>
      <c r="N74" s="52">
        <f>N77</f>
        <v>0</v>
      </c>
      <c r="O74" s="52">
        <f>O77</f>
        <v>0</v>
      </c>
      <c r="P74" s="52"/>
      <c r="Q74" s="52"/>
      <c r="R74" s="52"/>
      <c r="S74" s="40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</row>
    <row r="75" spans="1:30" s="54" customFormat="1" ht="15.75" hidden="1">
      <c r="A75" s="44"/>
      <c r="B75" s="242"/>
      <c r="C75" s="49"/>
      <c r="D75" s="46"/>
      <c r="E75" s="50"/>
      <c r="F75" s="48"/>
      <c r="G75" s="46"/>
      <c r="H75" s="46"/>
      <c r="I75" s="76"/>
      <c r="J75" s="50"/>
      <c r="K75" s="51"/>
      <c r="L75" s="51"/>
      <c r="M75" s="46"/>
      <c r="N75" s="51"/>
      <c r="O75" s="52"/>
      <c r="P75" s="52"/>
      <c r="Q75" s="52"/>
      <c r="R75" s="52"/>
      <c r="S75" s="40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</row>
    <row r="76" spans="1:30" s="54" customFormat="1" ht="15.75" hidden="1">
      <c r="A76" s="44"/>
      <c r="B76" s="242"/>
      <c r="C76" s="46"/>
      <c r="D76" s="46"/>
      <c r="E76" s="46"/>
      <c r="F76" s="64"/>
      <c r="G76" s="51"/>
      <c r="H76" s="51"/>
      <c r="I76" s="51"/>
      <c r="J76" s="50"/>
      <c r="K76" s="51"/>
      <c r="L76" s="51"/>
      <c r="M76" s="46"/>
      <c r="N76" s="51"/>
      <c r="O76" s="52"/>
      <c r="P76" s="52"/>
      <c r="Q76" s="52"/>
      <c r="R76" s="52"/>
      <c r="S76" s="40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s="278" customFormat="1" ht="15.75" hidden="1">
      <c r="A77" s="271"/>
      <c r="B77" s="272"/>
      <c r="C77" s="267"/>
      <c r="D77" s="267"/>
      <c r="E77" s="267"/>
      <c r="F77" s="273"/>
      <c r="G77" s="265"/>
      <c r="H77" s="265"/>
      <c r="I77" s="265"/>
      <c r="J77" s="274"/>
      <c r="K77" s="265"/>
      <c r="L77" s="265"/>
      <c r="M77" s="265"/>
      <c r="N77" s="265"/>
      <c r="O77" s="265"/>
      <c r="P77" s="275"/>
      <c r="Q77" s="275"/>
      <c r="R77" s="271"/>
      <c r="S77" s="276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</row>
    <row r="78" spans="1:30" s="54" customFormat="1" ht="15.75">
      <c r="A78" s="56"/>
      <c r="B78" s="55" t="s">
        <v>70</v>
      </c>
      <c r="C78" s="49"/>
      <c r="D78" s="60"/>
      <c r="E78" s="74"/>
      <c r="F78" s="59"/>
      <c r="G78" s="60"/>
      <c r="H78" s="75"/>
      <c r="I78" s="76"/>
      <c r="J78" s="50"/>
      <c r="K78" s="52">
        <f aca="true" t="shared" si="3" ref="K78:P78">K79</f>
        <v>0</v>
      </c>
      <c r="L78" s="52">
        <f t="shared" si="3"/>
        <v>0</v>
      </c>
      <c r="M78" s="57">
        <f t="shared" si="3"/>
        <v>0</v>
      </c>
      <c r="N78" s="52">
        <f>N79</f>
        <v>0</v>
      </c>
      <c r="O78" s="52">
        <f t="shared" si="3"/>
        <v>0</v>
      </c>
      <c r="P78" s="52">
        <f t="shared" si="3"/>
        <v>0</v>
      </c>
      <c r="Q78" s="52"/>
      <c r="R78" s="52"/>
      <c r="S78" s="40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</row>
    <row r="79" spans="1:30" s="54" customFormat="1" ht="15.75" hidden="1">
      <c r="A79" s="44"/>
      <c r="B79" s="242"/>
      <c r="C79" s="46"/>
      <c r="D79" s="46"/>
      <c r="E79" s="46"/>
      <c r="F79" s="64"/>
      <c r="G79" s="51"/>
      <c r="H79" s="51"/>
      <c r="I79" s="51"/>
      <c r="J79" s="50"/>
      <c r="K79" s="51"/>
      <c r="L79" s="51"/>
      <c r="M79" s="46"/>
      <c r="N79" s="51"/>
      <c r="O79" s="51"/>
      <c r="P79" s="51"/>
      <c r="Q79" s="51"/>
      <c r="R79" s="51"/>
      <c r="S79" s="40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</row>
    <row r="80" spans="1:30" s="54" customFormat="1" ht="15.75">
      <c r="A80" s="56" t="s">
        <v>57</v>
      </c>
      <c r="B80" s="55" t="s">
        <v>58</v>
      </c>
      <c r="C80" s="60"/>
      <c r="D80" s="58"/>
      <c r="E80" s="73"/>
      <c r="F80" s="59"/>
      <c r="G80" s="58"/>
      <c r="H80" s="60"/>
      <c r="I80" s="66"/>
      <c r="J80" s="50"/>
      <c r="K80" s="52">
        <f>K81+K89</f>
        <v>58932.372</v>
      </c>
      <c r="L80" s="52">
        <f>L81+L89</f>
        <v>58932.372</v>
      </c>
      <c r="M80" s="52">
        <f>M81+M89</f>
        <v>57390</v>
      </c>
      <c r="N80" s="52">
        <f>N81+N89</f>
        <v>0</v>
      </c>
      <c r="O80" s="52">
        <f>O81+O89</f>
        <v>54587</v>
      </c>
      <c r="P80" s="52"/>
      <c r="Q80" s="52"/>
      <c r="R80" s="52"/>
      <c r="S80" s="40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4" customFormat="1" ht="15.75">
      <c r="A81" s="56"/>
      <c r="B81" s="75" t="s">
        <v>127</v>
      </c>
      <c r="C81" s="60"/>
      <c r="D81" s="58"/>
      <c r="E81" s="73"/>
      <c r="F81" s="59"/>
      <c r="G81" s="58"/>
      <c r="H81" s="60"/>
      <c r="I81" s="66"/>
      <c r="J81" s="50"/>
      <c r="K81" s="52">
        <f aca="true" t="shared" si="4" ref="K81:Q81">SUM(K84:K88)</f>
        <v>54376.971000000005</v>
      </c>
      <c r="L81" s="52">
        <f t="shared" si="4"/>
        <v>54376.971000000005</v>
      </c>
      <c r="M81" s="52">
        <f t="shared" si="4"/>
        <v>52909</v>
      </c>
      <c r="N81" s="52">
        <f t="shared" si="4"/>
        <v>0</v>
      </c>
      <c r="O81" s="52">
        <f>SUM(O82:O88)</f>
        <v>50106</v>
      </c>
      <c r="P81" s="52">
        <f t="shared" si="4"/>
        <v>0</v>
      </c>
      <c r="Q81" s="52">
        <f t="shared" si="4"/>
        <v>0</v>
      </c>
      <c r="R81" s="52"/>
      <c r="S81" s="40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54" customFormat="1" ht="127.5">
      <c r="A82" s="279">
        <v>2</v>
      </c>
      <c r="B82" s="320" t="s">
        <v>121</v>
      </c>
      <c r="C82" s="294" t="s">
        <v>122</v>
      </c>
      <c r="D82" s="294" t="s">
        <v>89</v>
      </c>
      <c r="E82" s="289" t="s">
        <v>94</v>
      </c>
      <c r="F82" s="314">
        <v>7479789</v>
      </c>
      <c r="G82" s="294">
        <v>292</v>
      </c>
      <c r="H82" s="294"/>
      <c r="I82" s="294" t="s">
        <v>205</v>
      </c>
      <c r="J82" s="290" t="s">
        <v>206</v>
      </c>
      <c r="K82" s="307">
        <v>97442</v>
      </c>
      <c r="L82" s="307">
        <f>K82</f>
        <v>97442</v>
      </c>
      <c r="M82" s="294">
        <v>32367</v>
      </c>
      <c r="N82" s="52"/>
      <c r="O82" s="294">
        <f>33795-219-7000</f>
        <v>26576</v>
      </c>
      <c r="P82" s="52"/>
      <c r="Q82" s="52"/>
      <c r="R82" s="52"/>
      <c r="S82" s="40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</row>
    <row r="83" spans="1:30" s="286" customFormat="1" ht="127.5">
      <c r="A83" s="279">
        <v>3</v>
      </c>
      <c r="B83" s="320" t="s">
        <v>182</v>
      </c>
      <c r="C83" s="294" t="s">
        <v>109</v>
      </c>
      <c r="D83" s="294" t="s">
        <v>89</v>
      </c>
      <c r="E83" s="289" t="s">
        <v>94</v>
      </c>
      <c r="F83" s="314">
        <v>7613507</v>
      </c>
      <c r="G83" s="294">
        <v>292</v>
      </c>
      <c r="H83" s="294"/>
      <c r="I83" s="284" t="s">
        <v>156</v>
      </c>
      <c r="J83" s="290" t="s">
        <v>209</v>
      </c>
      <c r="K83" s="307">
        <v>3293.531</v>
      </c>
      <c r="L83" s="307">
        <v>3293.531</v>
      </c>
      <c r="M83" s="294">
        <v>3212</v>
      </c>
      <c r="N83" s="296"/>
      <c r="O83" s="294">
        <v>742</v>
      </c>
      <c r="P83" s="296"/>
      <c r="Q83" s="296"/>
      <c r="R83" s="289"/>
      <c r="S83" s="297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</row>
    <row r="84" spans="1:30" s="310" customFormat="1" ht="51">
      <c r="A84" s="304">
        <v>4</v>
      </c>
      <c r="B84" s="449" t="s">
        <v>118</v>
      </c>
      <c r="C84" s="305" t="s">
        <v>119</v>
      </c>
      <c r="D84" s="292" t="s">
        <v>89</v>
      </c>
      <c r="E84" s="292" t="s">
        <v>94</v>
      </c>
      <c r="F84" s="306">
        <v>7710956</v>
      </c>
      <c r="G84" s="292">
        <v>292</v>
      </c>
      <c r="H84" s="292"/>
      <c r="I84" s="292" t="s">
        <v>112</v>
      </c>
      <c r="J84" s="290" t="s">
        <v>235</v>
      </c>
      <c r="K84" s="307">
        <v>8369.749</v>
      </c>
      <c r="L84" s="307">
        <v>8369.749</v>
      </c>
      <c r="M84" s="292">
        <v>8100</v>
      </c>
      <c r="N84" s="307"/>
      <c r="O84" s="307">
        <f>8100-190</f>
        <v>7910</v>
      </c>
      <c r="P84" s="307"/>
      <c r="Q84" s="308"/>
      <c r="R84" s="308"/>
      <c r="S84" s="297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</row>
    <row r="85" spans="1:30" s="310" customFormat="1" ht="140.25">
      <c r="A85" s="304">
        <v>5</v>
      </c>
      <c r="B85" s="287" t="s">
        <v>125</v>
      </c>
      <c r="C85" s="305" t="s">
        <v>133</v>
      </c>
      <c r="D85" s="292" t="s">
        <v>89</v>
      </c>
      <c r="E85" s="311" t="s">
        <v>94</v>
      </c>
      <c r="F85" s="306">
        <v>7633272</v>
      </c>
      <c r="G85" s="292">
        <v>292</v>
      </c>
      <c r="H85" s="292"/>
      <c r="I85" s="292" t="s">
        <v>141</v>
      </c>
      <c r="J85" s="290" t="s">
        <v>142</v>
      </c>
      <c r="K85" s="307">
        <f>L85</f>
        <v>14202.516</v>
      </c>
      <c r="L85" s="307">
        <v>14202.516</v>
      </c>
      <c r="M85" s="292">
        <v>14000</v>
      </c>
      <c r="N85" s="307"/>
      <c r="O85" s="307">
        <f>14000-11004</f>
        <v>2996</v>
      </c>
      <c r="P85" s="307"/>
      <c r="Q85" s="308"/>
      <c r="R85" s="308"/>
      <c r="S85" s="297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</row>
    <row r="86" spans="1:30" s="310" customFormat="1" ht="45">
      <c r="A86" s="304">
        <v>6</v>
      </c>
      <c r="B86" s="287" t="s">
        <v>129</v>
      </c>
      <c r="C86" s="305" t="s">
        <v>132</v>
      </c>
      <c r="D86" s="292" t="s">
        <v>89</v>
      </c>
      <c r="E86" s="311" t="s">
        <v>94</v>
      </c>
      <c r="F86" s="306">
        <v>7711172</v>
      </c>
      <c r="G86" s="292">
        <v>292</v>
      </c>
      <c r="H86" s="292"/>
      <c r="I86" s="292" t="s">
        <v>112</v>
      </c>
      <c r="J86" s="290" t="s">
        <v>130</v>
      </c>
      <c r="K86" s="307">
        <v>14958.8</v>
      </c>
      <c r="L86" s="307">
        <f>K86</f>
        <v>14958.8</v>
      </c>
      <c r="M86" s="292">
        <v>14950</v>
      </c>
      <c r="N86" s="307"/>
      <c r="O86" s="307">
        <f>3950-868</f>
        <v>3082</v>
      </c>
      <c r="P86" s="308"/>
      <c r="Q86" s="308"/>
      <c r="R86" s="308"/>
      <c r="S86" s="297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</row>
    <row r="87" spans="1:30" s="310" customFormat="1" ht="51">
      <c r="A87" s="304">
        <v>7</v>
      </c>
      <c r="B87" s="287" t="s">
        <v>128</v>
      </c>
      <c r="C87" s="305" t="s">
        <v>144</v>
      </c>
      <c r="D87" s="292" t="s">
        <v>89</v>
      </c>
      <c r="E87" s="311" t="s">
        <v>94</v>
      </c>
      <c r="F87" s="306">
        <v>7724323</v>
      </c>
      <c r="G87" s="292">
        <v>292</v>
      </c>
      <c r="H87" s="292"/>
      <c r="I87" s="292" t="s">
        <v>112</v>
      </c>
      <c r="J87" s="293" t="s">
        <v>143</v>
      </c>
      <c r="K87" s="307">
        <f>L87</f>
        <v>14473.354</v>
      </c>
      <c r="L87" s="307">
        <v>14473.354</v>
      </c>
      <c r="M87" s="292">
        <v>13500</v>
      </c>
      <c r="N87" s="307"/>
      <c r="O87" s="307">
        <v>6500</v>
      </c>
      <c r="P87" s="308"/>
      <c r="Q87" s="308"/>
      <c r="R87" s="308"/>
      <c r="S87" s="297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</row>
    <row r="88" spans="1:30" s="310" customFormat="1" ht="63.75">
      <c r="A88" s="304">
        <v>8</v>
      </c>
      <c r="B88" s="302" t="s">
        <v>139</v>
      </c>
      <c r="C88" s="305" t="s">
        <v>110</v>
      </c>
      <c r="D88" s="292" t="s">
        <v>89</v>
      </c>
      <c r="E88" s="303" t="s">
        <v>94</v>
      </c>
      <c r="F88" s="306">
        <v>7568824</v>
      </c>
      <c r="G88" s="292">
        <v>292</v>
      </c>
      <c r="H88" s="292"/>
      <c r="I88" s="292" t="s">
        <v>112</v>
      </c>
      <c r="J88" s="290" t="s">
        <v>136</v>
      </c>
      <c r="K88" s="307">
        <v>2372.552</v>
      </c>
      <c r="L88" s="307">
        <f>K88</f>
        <v>2372.552</v>
      </c>
      <c r="M88" s="312">
        <v>2359</v>
      </c>
      <c r="N88" s="307"/>
      <c r="O88" s="313">
        <v>2300</v>
      </c>
      <c r="P88" s="308"/>
      <c r="Q88" s="308"/>
      <c r="R88" s="308"/>
      <c r="S88" s="297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</row>
    <row r="89" spans="1:30" s="43" customFormat="1" ht="15.75">
      <c r="A89" s="56"/>
      <c r="B89" s="55" t="s">
        <v>70</v>
      </c>
      <c r="C89" s="57"/>
      <c r="D89" s="57"/>
      <c r="E89" s="57"/>
      <c r="F89" s="38"/>
      <c r="G89" s="38"/>
      <c r="H89" s="38"/>
      <c r="I89" s="38"/>
      <c r="J89" s="256"/>
      <c r="K89" s="52">
        <f>SUM(K90:K91)</f>
        <v>4555.401</v>
      </c>
      <c r="L89" s="52">
        <f>SUM(L90:L91)</f>
        <v>4555.401</v>
      </c>
      <c r="M89" s="52">
        <f>SUM(M90:M91)</f>
        <v>4481</v>
      </c>
      <c r="N89" s="52">
        <f>SUM(N90:N91)</f>
        <v>0</v>
      </c>
      <c r="O89" s="52">
        <f>SUM(O90:O91)</f>
        <v>4481</v>
      </c>
      <c r="P89" s="57"/>
      <c r="Q89" s="57"/>
      <c r="R89" s="57"/>
      <c r="S89" s="40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s="286" customFormat="1" ht="51">
      <c r="A90" s="279">
        <v>9</v>
      </c>
      <c r="B90" s="287" t="s">
        <v>161</v>
      </c>
      <c r="C90" s="305" t="s">
        <v>124</v>
      </c>
      <c r="D90" s="292" t="s">
        <v>89</v>
      </c>
      <c r="E90" s="311" t="s">
        <v>94</v>
      </c>
      <c r="F90" s="306">
        <v>7785922</v>
      </c>
      <c r="G90" s="292">
        <v>292</v>
      </c>
      <c r="H90" s="292"/>
      <c r="I90" s="292" t="s">
        <v>140</v>
      </c>
      <c r="J90" s="283" t="s">
        <v>204</v>
      </c>
      <c r="K90" s="313">
        <v>1410.999</v>
      </c>
      <c r="L90" s="313">
        <v>1410.999</v>
      </c>
      <c r="M90" s="351">
        <v>1341</v>
      </c>
      <c r="N90" s="267"/>
      <c r="O90" s="294">
        <f>990+351</f>
        <v>1341</v>
      </c>
      <c r="P90" s="289"/>
      <c r="Q90" s="289"/>
      <c r="R90" s="289"/>
      <c r="S90" s="297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</row>
    <row r="91" spans="1:30" s="286" customFormat="1" ht="51">
      <c r="A91" s="279">
        <v>10</v>
      </c>
      <c r="B91" s="302" t="s">
        <v>163</v>
      </c>
      <c r="C91" s="305" t="s">
        <v>164</v>
      </c>
      <c r="D91" s="292" t="s">
        <v>89</v>
      </c>
      <c r="E91" s="303" t="s">
        <v>94</v>
      </c>
      <c r="F91" s="306">
        <v>7778708</v>
      </c>
      <c r="G91" s="292">
        <v>292</v>
      </c>
      <c r="H91" s="292"/>
      <c r="I91" s="292" t="s">
        <v>140</v>
      </c>
      <c r="J91" s="290" t="s">
        <v>189</v>
      </c>
      <c r="K91" s="307">
        <v>3144.402</v>
      </c>
      <c r="L91" s="307">
        <v>3144.402</v>
      </c>
      <c r="M91" s="351">
        <v>3140</v>
      </c>
      <c r="N91" s="289"/>
      <c r="O91" s="294">
        <v>3140</v>
      </c>
      <c r="P91" s="289"/>
      <c r="Q91" s="289"/>
      <c r="R91" s="289"/>
      <c r="S91" s="297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</row>
    <row r="92" spans="1:30" s="43" customFormat="1" ht="15.75">
      <c r="A92" s="44"/>
      <c r="B92" s="166"/>
      <c r="C92" s="49"/>
      <c r="D92" s="46"/>
      <c r="E92" s="243"/>
      <c r="F92" s="48"/>
      <c r="G92" s="46"/>
      <c r="H92" s="46"/>
      <c r="I92" s="76"/>
      <c r="J92" s="48"/>
      <c r="K92" s="46"/>
      <c r="L92" s="46"/>
      <c r="M92" s="76"/>
      <c r="N92" s="51"/>
      <c r="O92" s="52"/>
      <c r="P92" s="52"/>
      <c r="Q92" s="52"/>
      <c r="R92" s="52"/>
      <c r="S92" s="40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s="54" customFormat="1" ht="31.5">
      <c r="A93" s="77" t="s">
        <v>59</v>
      </c>
      <c r="B93" s="55" t="s">
        <v>60</v>
      </c>
      <c r="C93" s="60"/>
      <c r="D93" s="60"/>
      <c r="E93" s="74"/>
      <c r="F93" s="126"/>
      <c r="G93" s="60"/>
      <c r="H93" s="55"/>
      <c r="I93" s="52">
        <f aca="true" t="shared" si="5" ref="I93:O93">I94+I100</f>
        <v>0</v>
      </c>
      <c r="J93" s="260">
        <f t="shared" si="5"/>
        <v>0</v>
      </c>
      <c r="K93" s="52">
        <f t="shared" si="5"/>
        <v>6186.147</v>
      </c>
      <c r="L93" s="52">
        <f t="shared" si="5"/>
        <v>6185.827</v>
      </c>
      <c r="M93" s="57">
        <f t="shared" si="5"/>
        <v>5964</v>
      </c>
      <c r="N93" s="52">
        <f t="shared" si="5"/>
        <v>0</v>
      </c>
      <c r="O93" s="52">
        <f t="shared" si="5"/>
        <v>5964</v>
      </c>
      <c r="P93" s="52"/>
      <c r="Q93" s="52"/>
      <c r="R93" s="52"/>
      <c r="S93" s="40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1:30" s="54" customFormat="1" ht="15.75">
      <c r="A94" s="77"/>
      <c r="B94" s="55" t="s">
        <v>72</v>
      </c>
      <c r="C94" s="60"/>
      <c r="D94" s="60"/>
      <c r="E94" s="74"/>
      <c r="F94" s="126"/>
      <c r="G94" s="60"/>
      <c r="H94" s="55"/>
      <c r="I94" s="76"/>
      <c r="J94" s="50"/>
      <c r="K94" s="78">
        <f>SUM(K95:K99)</f>
        <v>0</v>
      </c>
      <c r="L94" s="78">
        <f>SUM(L95:L99)</f>
        <v>0</v>
      </c>
      <c r="M94" s="147">
        <f>SUM(M95:M99)</f>
        <v>0</v>
      </c>
      <c r="N94" s="78">
        <f>SUM(N95:N99)</f>
        <v>0</v>
      </c>
      <c r="O94" s="78">
        <f>SUM(O95:O99)</f>
        <v>0</v>
      </c>
      <c r="P94" s="78"/>
      <c r="Q94" s="78"/>
      <c r="R94" s="78"/>
      <c r="S94" s="40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</row>
    <row r="95" spans="1:30" s="54" customFormat="1" ht="15.75" hidden="1">
      <c r="A95" s="44"/>
      <c r="B95" s="173"/>
      <c r="C95" s="46"/>
      <c r="D95" s="46"/>
      <c r="E95" s="46"/>
      <c r="F95" s="64"/>
      <c r="G95" s="51"/>
      <c r="H95" s="51"/>
      <c r="I95" s="51"/>
      <c r="J95" s="50"/>
      <c r="K95" s="51"/>
      <c r="L95" s="51"/>
      <c r="M95" s="46"/>
      <c r="N95" s="51"/>
      <c r="O95" s="52"/>
      <c r="P95" s="52"/>
      <c r="Q95" s="52"/>
      <c r="R95" s="52"/>
      <c r="S95" s="40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</row>
    <row r="96" spans="1:30" s="54" customFormat="1" ht="15.75" hidden="1">
      <c r="A96" s="186"/>
      <c r="B96" s="173"/>
      <c r="C96" s="46"/>
      <c r="D96" s="46"/>
      <c r="E96" s="46"/>
      <c r="F96" s="64"/>
      <c r="G96" s="51"/>
      <c r="H96" s="51"/>
      <c r="I96" s="51"/>
      <c r="J96" s="50"/>
      <c r="K96" s="51"/>
      <c r="L96" s="51"/>
      <c r="M96" s="46"/>
      <c r="N96" s="51"/>
      <c r="O96" s="52"/>
      <c r="P96" s="52"/>
      <c r="Q96" s="52"/>
      <c r="R96" s="52"/>
      <c r="S96" s="40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</row>
    <row r="97" spans="1:30" s="54" customFormat="1" ht="15.75" hidden="1">
      <c r="A97" s="44"/>
      <c r="B97" s="173"/>
      <c r="C97" s="46"/>
      <c r="D97" s="46"/>
      <c r="E97" s="46"/>
      <c r="F97" s="64"/>
      <c r="G97" s="51"/>
      <c r="H97" s="51"/>
      <c r="I97" s="51"/>
      <c r="J97" s="50"/>
      <c r="K97" s="51"/>
      <c r="L97" s="51"/>
      <c r="M97" s="46"/>
      <c r="N97" s="51"/>
      <c r="O97" s="52"/>
      <c r="P97" s="52"/>
      <c r="Q97" s="52"/>
      <c r="R97" s="52"/>
      <c r="S97" s="40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</row>
    <row r="98" spans="1:30" s="54" customFormat="1" ht="15.75" hidden="1">
      <c r="A98" s="186"/>
      <c r="B98" s="173"/>
      <c r="C98" s="46"/>
      <c r="D98" s="46"/>
      <c r="E98" s="46"/>
      <c r="F98" s="64"/>
      <c r="G98" s="51"/>
      <c r="H98" s="51"/>
      <c r="I98" s="51"/>
      <c r="J98" s="50"/>
      <c r="K98" s="51"/>
      <c r="L98" s="51"/>
      <c r="M98" s="46"/>
      <c r="N98" s="51"/>
      <c r="O98" s="52"/>
      <c r="P98" s="52"/>
      <c r="Q98" s="52"/>
      <c r="R98" s="52"/>
      <c r="S98" s="40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</row>
    <row r="99" spans="1:30" s="54" customFormat="1" ht="15.75" hidden="1">
      <c r="A99" s="44"/>
      <c r="B99" s="173"/>
      <c r="C99" s="46"/>
      <c r="D99" s="46"/>
      <c r="E99" s="46"/>
      <c r="F99" s="64"/>
      <c r="G99" s="51"/>
      <c r="H99" s="51"/>
      <c r="I99" s="51"/>
      <c r="J99" s="50"/>
      <c r="K99" s="51"/>
      <c r="L99" s="51"/>
      <c r="M99" s="46"/>
      <c r="N99" s="51"/>
      <c r="O99" s="52"/>
      <c r="P99" s="52"/>
      <c r="Q99" s="52"/>
      <c r="R99" s="52"/>
      <c r="S99" s="40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</row>
    <row r="100" spans="1:30" s="54" customFormat="1" ht="15.75">
      <c r="A100" s="77"/>
      <c r="B100" s="55" t="s">
        <v>73</v>
      </c>
      <c r="C100" s="57"/>
      <c r="D100" s="57"/>
      <c r="E100" s="52"/>
      <c r="F100" s="127"/>
      <c r="G100" s="52"/>
      <c r="H100" s="52"/>
      <c r="I100" s="52"/>
      <c r="J100" s="260"/>
      <c r="K100" s="52">
        <f>SUM(K101:K109)</f>
        <v>6186.147</v>
      </c>
      <c r="L100" s="52">
        <f>SUM(L101:L109)</f>
        <v>6185.827</v>
      </c>
      <c r="M100" s="52">
        <f>SUM(M101:M109)</f>
        <v>5964</v>
      </c>
      <c r="N100" s="52">
        <f>SUM(N101:N109)</f>
        <v>0</v>
      </c>
      <c r="O100" s="52">
        <f>SUM(O101:O109)</f>
        <v>5964</v>
      </c>
      <c r="P100" s="52"/>
      <c r="Q100" s="52"/>
      <c r="R100" s="52"/>
      <c r="S100" s="40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</row>
    <row r="101" spans="1:30" s="286" customFormat="1" ht="76.5">
      <c r="A101" s="281">
        <v>11</v>
      </c>
      <c r="B101" s="316" t="s">
        <v>183</v>
      </c>
      <c r="C101" s="289" t="s">
        <v>164</v>
      </c>
      <c r="D101" s="292" t="s">
        <v>89</v>
      </c>
      <c r="E101" s="289" t="s">
        <v>94</v>
      </c>
      <c r="F101" s="337">
        <v>7553444</v>
      </c>
      <c r="G101" s="294">
        <v>311</v>
      </c>
      <c r="H101" s="294"/>
      <c r="I101" s="294" t="s">
        <v>141</v>
      </c>
      <c r="J101" s="290" t="s">
        <v>190</v>
      </c>
      <c r="K101" s="294">
        <v>401.286</v>
      </c>
      <c r="L101" s="294">
        <v>401.286</v>
      </c>
      <c r="M101" s="294">
        <v>400</v>
      </c>
      <c r="N101" s="294"/>
      <c r="O101" s="294">
        <v>400</v>
      </c>
      <c r="P101" s="294"/>
      <c r="Q101" s="294"/>
      <c r="R101" s="294"/>
      <c r="S101" s="297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</row>
    <row r="102" spans="1:30" s="286" customFormat="1" ht="75" customHeight="1">
      <c r="A102" s="281">
        <v>12</v>
      </c>
      <c r="B102" s="316" t="s">
        <v>184</v>
      </c>
      <c r="C102" s="289" t="s">
        <v>164</v>
      </c>
      <c r="D102" s="292" t="s">
        <v>89</v>
      </c>
      <c r="E102" s="289" t="s">
        <v>94</v>
      </c>
      <c r="F102" s="337">
        <v>7566877</v>
      </c>
      <c r="G102" s="294">
        <v>311</v>
      </c>
      <c r="H102" s="294"/>
      <c r="I102" s="294" t="s">
        <v>156</v>
      </c>
      <c r="J102" s="290" t="s">
        <v>191</v>
      </c>
      <c r="K102" s="294">
        <v>281</v>
      </c>
      <c r="L102" s="294">
        <v>281</v>
      </c>
      <c r="M102" s="294">
        <v>280</v>
      </c>
      <c r="N102" s="294"/>
      <c r="O102" s="294">
        <v>280</v>
      </c>
      <c r="P102" s="294"/>
      <c r="Q102" s="294"/>
      <c r="R102" s="294"/>
      <c r="S102" s="297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</row>
    <row r="103" spans="1:30" s="286" customFormat="1" ht="75" customHeight="1">
      <c r="A103" s="281">
        <v>13</v>
      </c>
      <c r="B103" s="316" t="s">
        <v>185</v>
      </c>
      <c r="C103" s="289" t="s">
        <v>90</v>
      </c>
      <c r="D103" s="292" t="s">
        <v>89</v>
      </c>
      <c r="E103" s="289" t="s">
        <v>94</v>
      </c>
      <c r="F103" s="337">
        <v>7566876</v>
      </c>
      <c r="G103" s="294">
        <v>311</v>
      </c>
      <c r="H103" s="294"/>
      <c r="I103" s="294" t="s">
        <v>156</v>
      </c>
      <c r="J103" s="290" t="s">
        <v>192</v>
      </c>
      <c r="K103" s="294">
        <v>734</v>
      </c>
      <c r="L103" s="294">
        <v>734</v>
      </c>
      <c r="M103" s="294">
        <v>730</v>
      </c>
      <c r="N103" s="294"/>
      <c r="O103" s="294">
        <v>730</v>
      </c>
      <c r="P103" s="294"/>
      <c r="Q103" s="294"/>
      <c r="R103" s="294"/>
      <c r="S103" s="297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</row>
    <row r="104" spans="1:30" s="286" customFormat="1" ht="117" customHeight="1">
      <c r="A104" s="281">
        <v>14</v>
      </c>
      <c r="B104" s="316" t="s">
        <v>186</v>
      </c>
      <c r="C104" s="289" t="s">
        <v>90</v>
      </c>
      <c r="D104" s="292" t="s">
        <v>89</v>
      </c>
      <c r="E104" s="289" t="s">
        <v>94</v>
      </c>
      <c r="F104" s="337">
        <v>7567793</v>
      </c>
      <c r="G104" s="294">
        <v>311</v>
      </c>
      <c r="H104" s="294"/>
      <c r="I104" s="284" t="s">
        <v>112</v>
      </c>
      <c r="J104" s="290" t="s">
        <v>208</v>
      </c>
      <c r="K104" s="294">
        <v>745.32</v>
      </c>
      <c r="L104" s="294">
        <v>745</v>
      </c>
      <c r="M104" s="294">
        <v>740</v>
      </c>
      <c r="N104" s="294"/>
      <c r="O104" s="294">
        <v>740</v>
      </c>
      <c r="P104" s="294"/>
      <c r="Q104" s="294"/>
      <c r="R104" s="267"/>
      <c r="S104" s="27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</row>
    <row r="105" spans="1:30" s="286" customFormat="1" ht="63">
      <c r="A105" s="281">
        <v>15</v>
      </c>
      <c r="B105" s="316" t="s">
        <v>187</v>
      </c>
      <c r="C105" s="289" t="s">
        <v>124</v>
      </c>
      <c r="D105" s="292" t="s">
        <v>89</v>
      </c>
      <c r="E105" s="289" t="s">
        <v>94</v>
      </c>
      <c r="F105" s="337">
        <v>7566874</v>
      </c>
      <c r="G105" s="294">
        <v>311</v>
      </c>
      <c r="H105" s="294"/>
      <c r="I105" s="294" t="s">
        <v>140</v>
      </c>
      <c r="J105" s="290" t="s">
        <v>203</v>
      </c>
      <c r="K105" s="294">
        <v>1260.833</v>
      </c>
      <c r="L105" s="294">
        <v>1260.833</v>
      </c>
      <c r="M105" s="294">
        <v>1240</v>
      </c>
      <c r="N105" s="294"/>
      <c r="O105" s="294">
        <v>1240</v>
      </c>
      <c r="P105" s="294"/>
      <c r="Q105" s="294"/>
      <c r="R105" s="294"/>
      <c r="S105" s="297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</row>
    <row r="106" spans="1:30" s="364" customFormat="1" ht="60.75" customHeight="1">
      <c r="A106" s="281">
        <v>16</v>
      </c>
      <c r="B106" s="316" t="s">
        <v>188</v>
      </c>
      <c r="C106" s="289" t="s">
        <v>90</v>
      </c>
      <c r="D106" s="292" t="s">
        <v>89</v>
      </c>
      <c r="E106" s="289" t="s">
        <v>94</v>
      </c>
      <c r="F106" s="337">
        <v>7566878</v>
      </c>
      <c r="G106" s="294">
        <v>311</v>
      </c>
      <c r="H106" s="294"/>
      <c r="I106" s="294" t="s">
        <v>156</v>
      </c>
      <c r="J106" s="290" t="s">
        <v>203</v>
      </c>
      <c r="K106" s="294">
        <v>1834.687</v>
      </c>
      <c r="L106" s="294">
        <v>1834.687</v>
      </c>
      <c r="M106" s="294">
        <v>1650</v>
      </c>
      <c r="N106" s="294"/>
      <c r="O106" s="294">
        <v>1650</v>
      </c>
      <c r="P106" s="361"/>
      <c r="Q106" s="361"/>
      <c r="R106" s="361"/>
      <c r="S106" s="362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</row>
    <row r="107" spans="1:30" s="286" customFormat="1" ht="61.5" customHeight="1">
      <c r="A107" s="281">
        <v>17</v>
      </c>
      <c r="B107" s="352" t="s">
        <v>173</v>
      </c>
      <c r="C107" s="292" t="s">
        <v>164</v>
      </c>
      <c r="D107" s="292" t="s">
        <v>89</v>
      </c>
      <c r="E107" s="289" t="s">
        <v>94</v>
      </c>
      <c r="F107" s="337">
        <v>7566873</v>
      </c>
      <c r="G107" s="294">
        <v>312</v>
      </c>
      <c r="H107" s="294"/>
      <c r="I107" s="284" t="s">
        <v>140</v>
      </c>
      <c r="J107" s="290" t="s">
        <v>199</v>
      </c>
      <c r="K107" s="294">
        <v>115.689</v>
      </c>
      <c r="L107" s="294">
        <v>115.689</v>
      </c>
      <c r="M107" s="284">
        <v>115</v>
      </c>
      <c r="N107" s="284"/>
      <c r="O107" s="284">
        <v>115</v>
      </c>
      <c r="P107" s="294"/>
      <c r="Q107" s="294"/>
      <c r="R107" s="267"/>
      <c r="S107" s="27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</row>
    <row r="108" spans="1:30" s="286" customFormat="1" ht="54.75" customHeight="1">
      <c r="A108" s="281">
        <v>18</v>
      </c>
      <c r="B108" s="360" t="s">
        <v>174</v>
      </c>
      <c r="C108" s="292" t="s">
        <v>109</v>
      </c>
      <c r="D108" s="292" t="s">
        <v>89</v>
      </c>
      <c r="E108" s="289" t="s">
        <v>94</v>
      </c>
      <c r="F108" s="337">
        <v>7656893</v>
      </c>
      <c r="G108" s="294">
        <v>312</v>
      </c>
      <c r="H108" s="294"/>
      <c r="I108" s="284" t="s">
        <v>140</v>
      </c>
      <c r="J108" s="290" t="s">
        <v>200</v>
      </c>
      <c r="K108" s="294">
        <v>229.829</v>
      </c>
      <c r="L108" s="294">
        <v>229.829</v>
      </c>
      <c r="M108" s="284">
        <v>229</v>
      </c>
      <c r="N108" s="284"/>
      <c r="O108" s="284">
        <v>229</v>
      </c>
      <c r="P108" s="294"/>
      <c r="Q108" s="294"/>
      <c r="R108" s="267"/>
      <c r="S108" s="27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</row>
    <row r="109" spans="1:30" s="286" customFormat="1" ht="66" customHeight="1">
      <c r="A109" s="281">
        <v>19</v>
      </c>
      <c r="B109" s="352" t="s">
        <v>175</v>
      </c>
      <c r="C109" s="289" t="s">
        <v>109</v>
      </c>
      <c r="D109" s="292" t="s">
        <v>89</v>
      </c>
      <c r="E109" s="289" t="s">
        <v>94</v>
      </c>
      <c r="F109" s="337">
        <v>7566872</v>
      </c>
      <c r="G109" s="294">
        <v>312</v>
      </c>
      <c r="H109" s="294"/>
      <c r="I109" s="284" t="s">
        <v>140</v>
      </c>
      <c r="J109" s="290" t="s">
        <v>201</v>
      </c>
      <c r="K109" s="294">
        <v>583.503</v>
      </c>
      <c r="L109" s="294">
        <v>583.503</v>
      </c>
      <c r="M109" s="294">
        <v>580</v>
      </c>
      <c r="N109" s="294"/>
      <c r="O109" s="294">
        <v>580</v>
      </c>
      <c r="P109" s="294"/>
      <c r="Q109" s="294"/>
      <c r="R109" s="267"/>
      <c r="S109" s="27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</row>
    <row r="110" spans="1:30" s="43" customFormat="1" ht="15" customHeight="1">
      <c r="A110" s="56" t="s">
        <v>61</v>
      </c>
      <c r="B110" s="55" t="s">
        <v>62</v>
      </c>
      <c r="C110" s="60"/>
      <c r="D110" s="60"/>
      <c r="E110" s="60"/>
      <c r="F110" s="59"/>
      <c r="G110" s="60"/>
      <c r="H110" s="60"/>
      <c r="I110" s="60"/>
      <c r="J110" s="61"/>
      <c r="K110" s="52">
        <f>K111+K114</f>
        <v>0</v>
      </c>
      <c r="L110" s="52">
        <f>L111+L114</f>
        <v>0</v>
      </c>
      <c r="M110" s="52">
        <f>M111+M114</f>
        <v>0</v>
      </c>
      <c r="N110" s="52">
        <f>N111+N114</f>
        <v>0</v>
      </c>
      <c r="O110" s="52">
        <f>O111+O114</f>
        <v>0</v>
      </c>
      <c r="P110" s="52"/>
      <c r="Q110" s="52"/>
      <c r="R110" s="52"/>
      <c r="S110" s="40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s="43" customFormat="1" ht="15.75" hidden="1">
      <c r="A111" s="56"/>
      <c r="B111" s="55" t="s">
        <v>86</v>
      </c>
      <c r="C111" s="60"/>
      <c r="D111" s="60"/>
      <c r="E111" s="60"/>
      <c r="F111" s="59"/>
      <c r="G111" s="60"/>
      <c r="H111" s="60"/>
      <c r="I111" s="60"/>
      <c r="J111" s="61"/>
      <c r="K111" s="52">
        <f>K112</f>
        <v>0</v>
      </c>
      <c r="L111" s="52">
        <f>L112</f>
        <v>0</v>
      </c>
      <c r="M111" s="52">
        <f>M112</f>
        <v>0</v>
      </c>
      <c r="N111" s="52">
        <f>N112</f>
        <v>0</v>
      </c>
      <c r="O111" s="52">
        <f>O113</f>
        <v>0</v>
      </c>
      <c r="P111" s="52"/>
      <c r="Q111" s="52"/>
      <c r="R111" s="52"/>
      <c r="S111" s="40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19" s="42" customFormat="1" ht="15.75" hidden="1">
      <c r="A112" s="46"/>
      <c r="B112" s="166"/>
      <c r="C112" s="49"/>
      <c r="D112" s="46"/>
      <c r="E112" s="50"/>
      <c r="F112" s="48"/>
      <c r="G112" s="46"/>
      <c r="H112" s="46"/>
      <c r="I112" s="76"/>
      <c r="J112" s="50"/>
      <c r="K112" s="51"/>
      <c r="L112" s="51"/>
      <c r="M112" s="46"/>
      <c r="N112" s="51"/>
      <c r="O112" s="52"/>
      <c r="P112" s="52"/>
      <c r="Q112" s="52"/>
      <c r="R112" s="52"/>
      <c r="S112" s="40"/>
    </row>
    <row r="113" spans="1:19" s="298" customFormat="1" ht="15.75" hidden="1">
      <c r="A113" s="279"/>
      <c r="B113" s="316"/>
      <c r="C113" s="288"/>
      <c r="D113" s="288"/>
      <c r="E113" s="288"/>
      <c r="F113" s="291"/>
      <c r="G113" s="288"/>
      <c r="H113" s="288"/>
      <c r="I113" s="288"/>
      <c r="J113" s="290"/>
      <c r="K113" s="294"/>
      <c r="L113" s="294"/>
      <c r="M113" s="294"/>
      <c r="N113" s="317"/>
      <c r="O113" s="294"/>
      <c r="P113" s="296"/>
      <c r="Q113" s="296"/>
      <c r="R113" s="279"/>
      <c r="S113" s="297"/>
    </row>
    <row r="114" spans="1:30" s="43" customFormat="1" ht="15.75" hidden="1">
      <c r="A114" s="56"/>
      <c r="B114" s="55" t="s">
        <v>73</v>
      </c>
      <c r="C114" s="60"/>
      <c r="D114" s="60"/>
      <c r="E114" s="60"/>
      <c r="F114" s="59"/>
      <c r="G114" s="60"/>
      <c r="H114" s="60"/>
      <c r="I114" s="60"/>
      <c r="J114" s="61"/>
      <c r="K114" s="52">
        <f>K115</f>
        <v>0</v>
      </c>
      <c r="L114" s="52">
        <f>L115</f>
        <v>0</v>
      </c>
      <c r="M114" s="52">
        <f>M115</f>
        <v>0</v>
      </c>
      <c r="N114" s="52">
        <f>N115</f>
        <v>0</v>
      </c>
      <c r="O114" s="52"/>
      <c r="P114" s="52"/>
      <c r="Q114" s="52"/>
      <c r="R114" s="52"/>
      <c r="S114" s="40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s="43" customFormat="1" ht="15.75" hidden="1">
      <c r="A115" s="56"/>
      <c r="B115" s="166"/>
      <c r="C115" s="49"/>
      <c r="D115" s="46"/>
      <c r="E115" s="50"/>
      <c r="F115" s="48"/>
      <c r="G115" s="46"/>
      <c r="H115" s="46"/>
      <c r="I115" s="76"/>
      <c r="J115" s="50"/>
      <c r="K115" s="51"/>
      <c r="L115" s="51"/>
      <c r="M115" s="46"/>
      <c r="N115" s="51"/>
      <c r="O115" s="52"/>
      <c r="P115" s="52"/>
      <c r="Q115" s="52"/>
      <c r="R115" s="52"/>
      <c r="S115" s="40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s="43" customFormat="1" ht="15.75">
      <c r="A116" s="56" t="s">
        <v>63</v>
      </c>
      <c r="B116" s="55" t="s">
        <v>74</v>
      </c>
      <c r="C116" s="60"/>
      <c r="D116" s="60"/>
      <c r="E116" s="60"/>
      <c r="F116" s="59"/>
      <c r="G116" s="60"/>
      <c r="H116" s="60"/>
      <c r="I116" s="60"/>
      <c r="J116" s="61"/>
      <c r="K116" s="52">
        <f>K117+K120</f>
        <v>0</v>
      </c>
      <c r="L116" s="52">
        <f>L117+L120</f>
        <v>0</v>
      </c>
      <c r="M116" s="52">
        <f>M117+M120</f>
        <v>0</v>
      </c>
      <c r="N116" s="52">
        <f>N117+N120</f>
        <v>0</v>
      </c>
      <c r="O116" s="52">
        <f>O117+O120</f>
        <v>0</v>
      </c>
      <c r="P116" s="80"/>
      <c r="Q116" s="80"/>
      <c r="R116" s="80"/>
      <c r="S116" s="40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s="43" customFormat="1" ht="15.75" hidden="1">
      <c r="A117" s="56"/>
      <c r="B117" s="55" t="s">
        <v>76</v>
      </c>
      <c r="C117" s="60"/>
      <c r="D117" s="60"/>
      <c r="E117" s="60"/>
      <c r="F117" s="59"/>
      <c r="G117" s="60"/>
      <c r="H117" s="60"/>
      <c r="I117" s="60"/>
      <c r="J117" s="61"/>
      <c r="K117" s="52">
        <f>SUM(K118:K119)</f>
        <v>0</v>
      </c>
      <c r="L117" s="52">
        <f>SUM(L118:L119)</f>
        <v>0</v>
      </c>
      <c r="M117" s="52">
        <f>SUM(M118:M119)</f>
        <v>0</v>
      </c>
      <c r="N117" s="52">
        <f>SUM(N118:N119)</f>
        <v>0</v>
      </c>
      <c r="O117" s="52">
        <f>SUM(O118:O119)</f>
        <v>0</v>
      </c>
      <c r="P117" s="80"/>
      <c r="Q117" s="80"/>
      <c r="R117" s="80"/>
      <c r="S117" s="40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s="43" customFormat="1" ht="15.75" hidden="1">
      <c r="A118" s="44"/>
      <c r="B118" s="45"/>
      <c r="C118" s="49"/>
      <c r="D118" s="46"/>
      <c r="E118" s="50"/>
      <c r="F118" s="48"/>
      <c r="G118" s="244"/>
      <c r="H118" s="46"/>
      <c r="I118" s="76"/>
      <c r="J118" s="50"/>
      <c r="K118" s="51"/>
      <c r="L118" s="51"/>
      <c r="M118" s="51"/>
      <c r="N118" s="51"/>
      <c r="O118" s="168"/>
      <c r="P118" s="80"/>
      <c r="Q118" s="80"/>
      <c r="R118" s="184"/>
      <c r="S118" s="40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s="299" customFormat="1" ht="15.75" hidden="1">
      <c r="A119" s="279"/>
      <c r="B119" s="316"/>
      <c r="C119" s="288"/>
      <c r="D119" s="289"/>
      <c r="E119" s="290"/>
      <c r="F119" s="291"/>
      <c r="G119" s="318"/>
      <c r="H119" s="289"/>
      <c r="I119" s="292"/>
      <c r="J119" s="290"/>
      <c r="K119" s="294"/>
      <c r="L119" s="294"/>
      <c r="M119" s="294"/>
      <c r="N119" s="294"/>
      <c r="O119" s="317"/>
      <c r="P119" s="319"/>
      <c r="Q119" s="319"/>
      <c r="R119" s="319"/>
      <c r="S119" s="297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</row>
    <row r="120" spans="1:30" s="43" customFormat="1" ht="15.75" hidden="1">
      <c r="A120" s="56"/>
      <c r="B120" s="55" t="s">
        <v>73</v>
      </c>
      <c r="C120" s="60"/>
      <c r="D120" s="60"/>
      <c r="E120" s="60"/>
      <c r="F120" s="59"/>
      <c r="G120" s="60"/>
      <c r="H120" s="60"/>
      <c r="I120" s="60"/>
      <c r="J120" s="61"/>
      <c r="K120" s="52">
        <f>SUM(K121:K122)</f>
        <v>0</v>
      </c>
      <c r="L120" s="52">
        <f>SUM(L121:L122)</f>
        <v>0</v>
      </c>
      <c r="M120" s="52">
        <f>SUM(M121:M122)</f>
        <v>0</v>
      </c>
      <c r="N120" s="52">
        <f>SUM(N121:N122)</f>
        <v>0</v>
      </c>
      <c r="O120" s="80"/>
      <c r="P120" s="80"/>
      <c r="Q120" s="80"/>
      <c r="R120" s="80"/>
      <c r="S120" s="40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s="43" customFormat="1" ht="15.75" hidden="1">
      <c r="A121" s="44"/>
      <c r="B121" s="45"/>
      <c r="C121" s="49"/>
      <c r="D121" s="46"/>
      <c r="E121" s="50"/>
      <c r="F121" s="48"/>
      <c r="G121" s="190"/>
      <c r="H121" s="46"/>
      <c r="I121" s="76"/>
      <c r="J121" s="50"/>
      <c r="K121" s="51"/>
      <c r="L121" s="51"/>
      <c r="M121" s="46"/>
      <c r="N121" s="51"/>
      <c r="O121" s="80"/>
      <c r="P121" s="80"/>
      <c r="Q121" s="80"/>
      <c r="R121" s="80"/>
      <c r="S121" s="40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s="54" customFormat="1" ht="15.75" hidden="1">
      <c r="A122" s="44"/>
      <c r="B122" s="45"/>
      <c r="C122" s="49"/>
      <c r="D122" s="46"/>
      <c r="E122" s="50"/>
      <c r="F122" s="48"/>
      <c r="G122" s="190"/>
      <c r="H122" s="46"/>
      <c r="I122" s="76"/>
      <c r="J122" s="50"/>
      <c r="K122" s="51"/>
      <c r="L122" s="51"/>
      <c r="M122" s="46"/>
      <c r="N122" s="51"/>
      <c r="O122" s="168"/>
      <c r="P122" s="168"/>
      <c r="Q122" s="168"/>
      <c r="R122" s="168"/>
      <c r="S122" s="40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s="54" customFormat="1" ht="15.75">
      <c r="A123" s="56" t="s">
        <v>65</v>
      </c>
      <c r="B123" s="55" t="s">
        <v>75</v>
      </c>
      <c r="C123" s="49"/>
      <c r="D123" s="46"/>
      <c r="E123" s="50"/>
      <c r="F123" s="48"/>
      <c r="G123" s="46"/>
      <c r="H123" s="49"/>
      <c r="I123" s="76"/>
      <c r="J123" s="50"/>
      <c r="K123" s="52">
        <f>K124+K127</f>
        <v>0</v>
      </c>
      <c r="L123" s="52">
        <f>L124+L127</f>
        <v>0</v>
      </c>
      <c r="M123" s="52">
        <f>M124+M127</f>
        <v>6500</v>
      </c>
      <c r="N123" s="52">
        <f>N124+N127</f>
        <v>0</v>
      </c>
      <c r="O123" s="52">
        <f>O124+O127</f>
        <v>500</v>
      </c>
      <c r="P123" s="52"/>
      <c r="Q123" s="52"/>
      <c r="R123" s="52"/>
      <c r="S123" s="40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s="54" customFormat="1" ht="15.75">
      <c r="A124" s="44"/>
      <c r="B124" s="55" t="s">
        <v>76</v>
      </c>
      <c r="C124" s="49"/>
      <c r="D124" s="46"/>
      <c r="E124" s="50"/>
      <c r="F124" s="48"/>
      <c r="G124" s="46"/>
      <c r="H124" s="49"/>
      <c r="I124" s="76"/>
      <c r="J124" s="50"/>
      <c r="K124" s="52">
        <f>SUM(K125:K126)</f>
        <v>0</v>
      </c>
      <c r="L124" s="52">
        <f>SUM(L125:L126)</f>
        <v>0</v>
      </c>
      <c r="M124" s="52">
        <f>SUM(M125:M126)</f>
        <v>0</v>
      </c>
      <c r="N124" s="52">
        <f>SUM(N125:N126)</f>
        <v>0</v>
      </c>
      <c r="O124" s="52"/>
      <c r="P124" s="52"/>
      <c r="Q124" s="52"/>
      <c r="R124" s="52"/>
      <c r="S124" s="40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s="54" customFormat="1" ht="15.75" hidden="1">
      <c r="A125" s="44"/>
      <c r="B125" s="174"/>
      <c r="C125" s="46"/>
      <c r="D125" s="46"/>
      <c r="E125" s="46"/>
      <c r="F125" s="64"/>
      <c r="G125" s="51"/>
      <c r="H125" s="51"/>
      <c r="I125" s="51"/>
      <c r="J125" s="50"/>
      <c r="K125" s="51"/>
      <c r="L125" s="51"/>
      <c r="M125" s="51"/>
      <c r="N125" s="51"/>
      <c r="O125" s="52"/>
      <c r="P125" s="52"/>
      <c r="Q125" s="52"/>
      <c r="R125" s="52"/>
      <c r="S125" s="40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s="54" customFormat="1" ht="15.75" hidden="1">
      <c r="A126" s="44"/>
      <c r="B126" s="185"/>
      <c r="C126" s="49"/>
      <c r="D126" s="46"/>
      <c r="E126" s="50"/>
      <c r="F126" s="48"/>
      <c r="G126" s="46"/>
      <c r="H126" s="46"/>
      <c r="I126" s="76"/>
      <c r="J126" s="50"/>
      <c r="K126" s="51"/>
      <c r="L126" s="51"/>
      <c r="M126" s="51"/>
      <c r="N126" s="51"/>
      <c r="O126" s="52"/>
      <c r="P126" s="52"/>
      <c r="Q126" s="52"/>
      <c r="R126" s="52"/>
      <c r="S126" s="40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s="84" customFormat="1" ht="15.75">
      <c r="A127" s="77"/>
      <c r="B127" s="55" t="s">
        <v>73</v>
      </c>
      <c r="C127" s="60"/>
      <c r="D127" s="60"/>
      <c r="E127" s="74"/>
      <c r="F127" s="126"/>
      <c r="G127" s="60"/>
      <c r="H127" s="55"/>
      <c r="I127" s="82"/>
      <c r="J127" s="261"/>
      <c r="K127" s="52">
        <f>K129+K128</f>
        <v>0</v>
      </c>
      <c r="L127" s="52">
        <f>L129+L128</f>
        <v>0</v>
      </c>
      <c r="M127" s="52">
        <f>M129+M128</f>
        <v>6500</v>
      </c>
      <c r="N127" s="52">
        <f>N129+N128</f>
        <v>0</v>
      </c>
      <c r="O127" s="52">
        <f>O129+O128</f>
        <v>500</v>
      </c>
      <c r="P127" s="52"/>
      <c r="Q127" s="52"/>
      <c r="R127" s="52"/>
      <c r="S127" s="40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s="355" customFormat="1" ht="51">
      <c r="A128" s="279">
        <v>20</v>
      </c>
      <c r="B128" s="352" t="s">
        <v>165</v>
      </c>
      <c r="C128" s="288" t="s">
        <v>146</v>
      </c>
      <c r="D128" s="292" t="s">
        <v>89</v>
      </c>
      <c r="E128" s="303" t="s">
        <v>94</v>
      </c>
      <c r="F128" s="291"/>
      <c r="G128" s="289">
        <v>341</v>
      </c>
      <c r="H128" s="289"/>
      <c r="I128" s="292" t="s">
        <v>140</v>
      </c>
      <c r="J128" s="290" t="s">
        <v>210</v>
      </c>
      <c r="K128" s="294"/>
      <c r="L128" s="294"/>
      <c r="M128" s="294">
        <v>6500</v>
      </c>
      <c r="N128" s="294"/>
      <c r="O128" s="353">
        <v>500</v>
      </c>
      <c r="P128" s="353"/>
      <c r="Q128" s="353"/>
      <c r="R128" s="353"/>
      <c r="S128" s="297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</row>
    <row r="129" spans="1:30" s="84" customFormat="1" ht="15.75" hidden="1">
      <c r="A129" s="253"/>
      <c r="B129" s="173"/>
      <c r="C129" s="46"/>
      <c r="D129" s="46"/>
      <c r="E129" s="46"/>
      <c r="F129" s="64"/>
      <c r="G129" s="51"/>
      <c r="H129" s="51"/>
      <c r="I129" s="51"/>
      <c r="J129" s="50"/>
      <c r="K129" s="51"/>
      <c r="L129" s="51"/>
      <c r="M129" s="46"/>
      <c r="N129" s="51"/>
      <c r="O129" s="132"/>
      <c r="P129" s="132"/>
      <c r="Q129" s="132"/>
      <c r="R129" s="132"/>
      <c r="S129" s="40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s="84" customFormat="1" ht="15.75" hidden="1">
      <c r="A130" s="253"/>
      <c r="B130" s="175" t="s">
        <v>95</v>
      </c>
      <c r="C130" s="46"/>
      <c r="D130" s="46"/>
      <c r="E130" s="46"/>
      <c r="F130" s="64"/>
      <c r="G130" s="51"/>
      <c r="H130" s="51"/>
      <c r="I130" s="51"/>
      <c r="J130" s="50"/>
      <c r="K130" s="52">
        <f>K131+K134</f>
        <v>0</v>
      </c>
      <c r="L130" s="52">
        <f>L131+L134</f>
        <v>0</v>
      </c>
      <c r="M130" s="57">
        <f>M131+M134</f>
        <v>0</v>
      </c>
      <c r="N130" s="52">
        <f>N131+N134</f>
        <v>0</v>
      </c>
      <c r="O130" s="132"/>
      <c r="P130" s="132"/>
      <c r="Q130" s="132"/>
      <c r="R130" s="132"/>
      <c r="S130" s="40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s="84" customFormat="1" ht="15.75" hidden="1">
      <c r="A131" s="253"/>
      <c r="B131" s="175" t="s">
        <v>14</v>
      </c>
      <c r="C131" s="46"/>
      <c r="D131" s="46"/>
      <c r="E131" s="46"/>
      <c r="F131" s="64"/>
      <c r="G131" s="51"/>
      <c r="H131" s="51"/>
      <c r="I131" s="51"/>
      <c r="J131" s="50"/>
      <c r="K131" s="52">
        <f>K133</f>
        <v>0</v>
      </c>
      <c r="L131" s="52">
        <f>L133</f>
        <v>0</v>
      </c>
      <c r="M131" s="57">
        <v>0</v>
      </c>
      <c r="N131" s="52">
        <f>N133</f>
        <v>0</v>
      </c>
      <c r="O131" s="132"/>
      <c r="P131" s="132"/>
      <c r="Q131" s="132"/>
      <c r="R131" s="132"/>
      <c r="S131" s="40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s="84" customFormat="1" ht="15.75" hidden="1">
      <c r="A132" s="253"/>
      <c r="B132" s="55" t="s">
        <v>76</v>
      </c>
      <c r="C132" s="46"/>
      <c r="D132" s="46"/>
      <c r="E132" s="46"/>
      <c r="F132" s="64"/>
      <c r="G132" s="51"/>
      <c r="H132" s="51"/>
      <c r="I132" s="51"/>
      <c r="J132" s="189"/>
      <c r="K132" s="52">
        <f>K133</f>
        <v>0</v>
      </c>
      <c r="L132" s="52">
        <f>L133</f>
        <v>0</v>
      </c>
      <c r="M132" s="52"/>
      <c r="N132" s="52">
        <f>N133</f>
        <v>0</v>
      </c>
      <c r="O132" s="132"/>
      <c r="P132" s="132"/>
      <c r="Q132" s="132"/>
      <c r="R132" s="132"/>
      <c r="S132" s="40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s="84" customFormat="1" ht="15.75" hidden="1">
      <c r="A133" s="253"/>
      <c r="B133" s="176"/>
      <c r="C133" s="46"/>
      <c r="D133" s="46"/>
      <c r="E133" s="46"/>
      <c r="F133" s="64"/>
      <c r="G133" s="51"/>
      <c r="H133" s="51"/>
      <c r="I133" s="51"/>
      <c r="J133" s="50"/>
      <c r="K133" s="51"/>
      <c r="L133" s="51"/>
      <c r="M133" s="85"/>
      <c r="N133" s="51"/>
      <c r="O133" s="132"/>
      <c r="P133" s="132"/>
      <c r="Q133" s="132"/>
      <c r="R133" s="132"/>
      <c r="S133" s="40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s="84" customFormat="1" ht="15.75" hidden="1">
      <c r="A134" s="253"/>
      <c r="B134" s="175" t="s">
        <v>18</v>
      </c>
      <c r="C134" s="46"/>
      <c r="D134" s="46"/>
      <c r="E134" s="46"/>
      <c r="F134" s="64"/>
      <c r="G134" s="51"/>
      <c r="H134" s="51"/>
      <c r="I134" s="51"/>
      <c r="J134" s="50"/>
      <c r="K134" s="52">
        <f>K137</f>
        <v>0</v>
      </c>
      <c r="L134" s="52">
        <f>L137</f>
        <v>0</v>
      </c>
      <c r="M134" s="57">
        <f>M137</f>
        <v>0</v>
      </c>
      <c r="N134" s="52">
        <f>N137</f>
        <v>0</v>
      </c>
      <c r="O134" s="132"/>
      <c r="P134" s="132"/>
      <c r="Q134" s="132"/>
      <c r="R134" s="132"/>
      <c r="S134" s="40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s="84" customFormat="1" ht="15.75" hidden="1">
      <c r="A135" s="253"/>
      <c r="B135" s="55" t="s">
        <v>76</v>
      </c>
      <c r="C135" s="46"/>
      <c r="D135" s="46"/>
      <c r="E135" s="46"/>
      <c r="F135" s="64"/>
      <c r="G135" s="51"/>
      <c r="H135" s="51"/>
      <c r="I135" s="51"/>
      <c r="J135" s="50"/>
      <c r="K135" s="52"/>
      <c r="L135" s="52"/>
      <c r="M135" s="165"/>
      <c r="N135" s="52"/>
      <c r="O135" s="132"/>
      <c r="P135" s="132"/>
      <c r="Q135" s="132"/>
      <c r="R135" s="132"/>
      <c r="S135" s="40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s="84" customFormat="1" ht="15.75" hidden="1">
      <c r="A136" s="253"/>
      <c r="B136" s="55" t="s">
        <v>73</v>
      </c>
      <c r="C136" s="46"/>
      <c r="D136" s="46"/>
      <c r="E136" s="46"/>
      <c r="F136" s="64"/>
      <c r="G136" s="51"/>
      <c r="H136" s="51"/>
      <c r="I136" s="51"/>
      <c r="J136" s="50"/>
      <c r="K136" s="52">
        <f>K137</f>
        <v>0</v>
      </c>
      <c r="L136" s="52">
        <f>L137</f>
        <v>0</v>
      </c>
      <c r="M136" s="52">
        <f>M137</f>
        <v>0</v>
      </c>
      <c r="N136" s="52">
        <f>N137</f>
        <v>0</v>
      </c>
      <c r="O136" s="132"/>
      <c r="P136" s="132"/>
      <c r="Q136" s="132"/>
      <c r="R136" s="132"/>
      <c r="S136" s="40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s="84" customFormat="1" ht="15.75" hidden="1">
      <c r="A137" s="253"/>
      <c r="B137" s="170"/>
      <c r="C137" s="46"/>
      <c r="D137" s="51"/>
      <c r="E137" s="46"/>
      <c r="F137" s="64"/>
      <c r="G137" s="51"/>
      <c r="H137" s="51"/>
      <c r="I137" s="51"/>
      <c r="J137" s="50"/>
      <c r="K137" s="51"/>
      <c r="L137" s="51"/>
      <c r="M137" s="85"/>
      <c r="N137" s="51"/>
      <c r="O137" s="132"/>
      <c r="P137" s="132"/>
      <c r="Q137" s="132"/>
      <c r="R137" s="132"/>
      <c r="S137" s="40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s="84" customFormat="1" ht="15.75">
      <c r="A138" s="254" t="s">
        <v>77</v>
      </c>
      <c r="B138" s="87" t="s">
        <v>19</v>
      </c>
      <c r="C138" s="88"/>
      <c r="D138" s="88"/>
      <c r="E138" s="87"/>
      <c r="F138" s="128"/>
      <c r="G138" s="87"/>
      <c r="H138" s="87"/>
      <c r="I138" s="87"/>
      <c r="J138" s="262"/>
      <c r="K138" s="89"/>
      <c r="L138" s="89"/>
      <c r="M138" s="88"/>
      <c r="N138" s="89"/>
      <c r="O138" s="450">
        <v>1500</v>
      </c>
      <c r="P138" s="89"/>
      <c r="Q138" s="89"/>
      <c r="R138" s="89"/>
      <c r="S138" s="62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s="84" customFormat="1" ht="15.75">
      <c r="A139" s="255" t="s">
        <v>78</v>
      </c>
      <c r="B139" s="92" t="s">
        <v>44</v>
      </c>
      <c r="C139" s="93"/>
      <c r="D139" s="93"/>
      <c r="E139" s="92"/>
      <c r="F139" s="129"/>
      <c r="G139" s="92"/>
      <c r="H139" s="92"/>
      <c r="I139" s="92"/>
      <c r="J139" s="263"/>
      <c r="K139" s="94"/>
      <c r="L139" s="94"/>
      <c r="M139" s="93"/>
      <c r="N139" s="94"/>
      <c r="O139" s="96">
        <f>7868</f>
        <v>7868</v>
      </c>
      <c r="P139" s="96"/>
      <c r="Q139" s="96"/>
      <c r="R139" s="96"/>
      <c r="S139" s="79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</sheetData>
  <sheetProtection/>
  <mergeCells count="35">
    <mergeCell ref="O16:O17"/>
    <mergeCell ref="A1:C1"/>
    <mergeCell ref="E1:T1"/>
    <mergeCell ref="A2:C2"/>
    <mergeCell ref="E2:T2"/>
    <mergeCell ref="A3:C3"/>
    <mergeCell ref="E3:T3"/>
    <mergeCell ref="A5:R5"/>
    <mergeCell ref="A10:R10"/>
    <mergeCell ref="A12:R12"/>
    <mergeCell ref="E14:E17"/>
    <mergeCell ref="F14:F17"/>
    <mergeCell ref="G14:G17"/>
    <mergeCell ref="H14:H17"/>
    <mergeCell ref="D14:D17"/>
    <mergeCell ref="B14:B17"/>
    <mergeCell ref="C14:C17"/>
    <mergeCell ref="I14:I17"/>
    <mergeCell ref="J14:L14"/>
    <mergeCell ref="S8:T8"/>
    <mergeCell ref="N14:N17"/>
    <mergeCell ref="M14:M17"/>
    <mergeCell ref="O13:R13"/>
    <mergeCell ref="S13:U13"/>
    <mergeCell ref="A11:Q11"/>
    <mergeCell ref="O14:Q15"/>
    <mergeCell ref="A9:Q9"/>
    <mergeCell ref="K15:L16"/>
    <mergeCell ref="J15:J17"/>
    <mergeCell ref="A6:R6"/>
    <mergeCell ref="A7:R7"/>
    <mergeCell ref="A8:Q8"/>
    <mergeCell ref="P16:Q16"/>
    <mergeCell ref="R14:R17"/>
    <mergeCell ref="A14:A17"/>
  </mergeCells>
  <printOptions horizontalCentered="1"/>
  <pageMargins left="0" right="0" top="0.5118110236220472" bottom="0.31496062992125984" header="0.2362204724409449" footer="0.1968503937007874"/>
  <pageSetup horizontalDpi="600" verticalDpi="600" orientation="landscape" paperSize="9" scale="65" r:id="rId2"/>
  <headerFooter differentFirst="1"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03"/>
  <sheetViews>
    <sheetView zoomScale="69" zoomScaleNormal="69" zoomScalePageLayoutView="0" workbookViewId="0" topLeftCell="A31">
      <selection activeCell="O95" sqref="O95"/>
    </sheetView>
  </sheetViews>
  <sheetFormatPr defaultColWidth="9.140625" defaultRowHeight="15"/>
  <cols>
    <col min="1" max="1" width="4.57421875" style="112" customWidth="1"/>
    <col min="2" max="2" width="30.140625" style="108" customWidth="1"/>
    <col min="3" max="3" width="8.28125" style="112" customWidth="1"/>
    <col min="4" max="4" width="8.421875" style="112" customWidth="1"/>
    <col min="5" max="5" width="9.57421875" style="112" customWidth="1"/>
    <col min="6" max="6" width="10.421875" style="113" customWidth="1"/>
    <col min="7" max="7" width="7.421875" style="112" customWidth="1"/>
    <col min="8" max="8" width="8.57421875" style="108" customWidth="1"/>
    <col min="9" max="9" width="7.140625" style="112" customWidth="1"/>
    <col min="10" max="10" width="16.7109375" style="112" customWidth="1"/>
    <col min="11" max="13" width="11.8515625" style="114" customWidth="1"/>
    <col min="14" max="14" width="11.28125" style="114" customWidth="1"/>
    <col min="15" max="15" width="12.421875" style="114" customWidth="1"/>
    <col min="16" max="17" width="8.57421875" style="114" customWidth="1"/>
    <col min="18" max="18" width="11.140625" style="114" customWidth="1"/>
    <col min="19" max="19" width="9.140625" style="139" customWidth="1"/>
    <col min="20" max="20" width="12.00390625" style="108" bestFit="1" customWidth="1"/>
    <col min="21" max="16384" width="9.140625" style="108" customWidth="1"/>
  </cols>
  <sheetData>
    <row r="1" spans="1:20" ht="18.75">
      <c r="A1" s="436" t="s">
        <v>216</v>
      </c>
      <c r="B1" s="436"/>
      <c r="C1" s="436"/>
      <c r="D1" s="437"/>
      <c r="E1" s="438" t="s">
        <v>230</v>
      </c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</row>
    <row r="2" spans="1:20" ht="18.75">
      <c r="A2" s="439" t="s">
        <v>218</v>
      </c>
      <c r="B2" s="439"/>
      <c r="C2" s="439"/>
      <c r="D2" s="440"/>
      <c r="E2" s="438" t="s">
        <v>219</v>
      </c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18.75">
      <c r="A3" s="441" t="s">
        <v>231</v>
      </c>
      <c r="B3" s="441"/>
      <c r="C3" s="441"/>
      <c r="D3" s="442"/>
      <c r="E3" s="443" t="s">
        <v>232</v>
      </c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</row>
    <row r="4" spans="1:20" ht="18.75">
      <c r="A4" s="440"/>
      <c r="B4" s="440"/>
      <c r="C4" s="440"/>
      <c r="D4" s="440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</row>
    <row r="5" spans="1:19" ht="18.75">
      <c r="A5" s="445" t="s">
        <v>237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107"/>
    </row>
    <row r="6" spans="1:19" s="17" customFormat="1" ht="16.5" customHeight="1">
      <c r="A6" s="415" t="s">
        <v>179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133"/>
    </row>
    <row r="7" spans="1:19" s="17" customFormat="1" ht="25.5" customHeight="1">
      <c r="A7" s="415" t="s">
        <v>93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133"/>
    </row>
    <row r="8" spans="1:19" s="17" customFormat="1" ht="21.75" customHeight="1" hidden="1">
      <c r="A8" s="385" t="s">
        <v>154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19" t="s">
        <v>198</v>
      </c>
      <c r="S8" s="133"/>
    </row>
    <row r="9" spans="1:19" s="17" customFormat="1" ht="19.5" customHeight="1" hidden="1">
      <c r="A9" s="251"/>
      <c r="B9" s="385" t="s">
        <v>151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19" t="s">
        <v>96</v>
      </c>
      <c r="S9" s="133"/>
    </row>
    <row r="10" spans="1:19" s="17" customFormat="1" ht="19.5" customHeight="1">
      <c r="A10" s="447" t="s">
        <v>236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133"/>
    </row>
    <row r="11" spans="1:19" s="17" customFormat="1" ht="19.5" customHeight="1" hidden="1">
      <c r="A11" s="251"/>
      <c r="B11" s="385" t="s">
        <v>215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19" t="s">
        <v>96</v>
      </c>
      <c r="S11" s="133"/>
    </row>
    <row r="12" spans="1:19" s="17" customFormat="1" ht="19.5" customHeight="1">
      <c r="A12" s="446" t="s">
        <v>220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133"/>
    </row>
    <row r="13" spans="1:19" s="17" customFormat="1" ht="21" customHeight="1">
      <c r="A13" s="21"/>
      <c r="B13" s="21"/>
      <c r="C13" s="22"/>
      <c r="D13" s="21"/>
      <c r="E13" s="21"/>
      <c r="F13" s="125"/>
      <c r="G13" s="21"/>
      <c r="H13" s="21"/>
      <c r="I13" s="21"/>
      <c r="J13" s="21"/>
      <c r="K13" s="23"/>
      <c r="L13" s="23"/>
      <c r="N13" s="23"/>
      <c r="O13" s="414"/>
      <c r="P13" s="414"/>
      <c r="Q13" s="414"/>
      <c r="R13" s="414"/>
      <c r="S13" s="133"/>
    </row>
    <row r="14" spans="1:27" s="25" customFormat="1" ht="21.75" customHeight="1">
      <c r="A14" s="402" t="s">
        <v>22</v>
      </c>
      <c r="B14" s="402" t="s">
        <v>23</v>
      </c>
      <c r="C14" s="402" t="s">
        <v>24</v>
      </c>
      <c r="D14" s="402" t="s">
        <v>25</v>
      </c>
      <c r="E14" s="402" t="s">
        <v>26</v>
      </c>
      <c r="F14" s="411" t="s">
        <v>27</v>
      </c>
      <c r="G14" s="402" t="s">
        <v>28</v>
      </c>
      <c r="H14" s="402" t="s">
        <v>29</v>
      </c>
      <c r="I14" s="402" t="s">
        <v>30</v>
      </c>
      <c r="J14" s="405" t="s">
        <v>31</v>
      </c>
      <c r="K14" s="405"/>
      <c r="L14" s="405"/>
      <c r="M14" s="407" t="s">
        <v>32</v>
      </c>
      <c r="N14" s="407" t="s">
        <v>160</v>
      </c>
      <c r="O14" s="405" t="s">
        <v>158</v>
      </c>
      <c r="P14" s="405"/>
      <c r="Q14" s="405"/>
      <c r="R14" s="402" t="s">
        <v>33</v>
      </c>
      <c r="S14" s="134"/>
      <c r="T14" s="424"/>
      <c r="U14" s="424"/>
      <c r="V14" s="424"/>
      <c r="W14" s="424"/>
      <c r="X14" s="424"/>
      <c r="Y14" s="424"/>
      <c r="Z14" s="424"/>
      <c r="AA14" s="424"/>
    </row>
    <row r="15" spans="1:27" s="25" customFormat="1" ht="18.75" customHeight="1">
      <c r="A15" s="403"/>
      <c r="B15" s="403"/>
      <c r="C15" s="403"/>
      <c r="D15" s="403"/>
      <c r="E15" s="403"/>
      <c r="F15" s="412"/>
      <c r="G15" s="403"/>
      <c r="H15" s="403"/>
      <c r="I15" s="403"/>
      <c r="J15" s="390" t="s">
        <v>34</v>
      </c>
      <c r="K15" s="405" t="s">
        <v>35</v>
      </c>
      <c r="L15" s="405"/>
      <c r="M15" s="408"/>
      <c r="N15" s="408"/>
      <c r="O15" s="405"/>
      <c r="P15" s="405"/>
      <c r="Q15" s="405"/>
      <c r="R15" s="403"/>
      <c r="S15" s="134"/>
      <c r="T15" s="423"/>
      <c r="U15" s="423"/>
      <c r="V15" s="423"/>
      <c r="W15" s="423"/>
      <c r="X15" s="423"/>
      <c r="Y15" s="423"/>
      <c r="Z15" s="423"/>
      <c r="AA15" s="423"/>
    </row>
    <row r="16" spans="1:19" s="25" customFormat="1" ht="30" customHeight="1">
      <c r="A16" s="403"/>
      <c r="B16" s="403"/>
      <c r="C16" s="403"/>
      <c r="D16" s="403"/>
      <c r="E16" s="403"/>
      <c r="F16" s="412"/>
      <c r="G16" s="403"/>
      <c r="H16" s="403"/>
      <c r="I16" s="403"/>
      <c r="J16" s="391"/>
      <c r="K16" s="405"/>
      <c r="L16" s="405"/>
      <c r="M16" s="408"/>
      <c r="N16" s="408"/>
      <c r="O16" s="407" t="s">
        <v>145</v>
      </c>
      <c r="P16" s="416" t="s">
        <v>36</v>
      </c>
      <c r="Q16" s="417"/>
      <c r="R16" s="403"/>
      <c r="S16" s="134"/>
    </row>
    <row r="17" spans="1:20" s="25" customFormat="1" ht="61.5" customHeight="1">
      <c r="A17" s="404"/>
      <c r="B17" s="404"/>
      <c r="C17" s="404"/>
      <c r="D17" s="404"/>
      <c r="E17" s="404"/>
      <c r="F17" s="412"/>
      <c r="G17" s="404"/>
      <c r="H17" s="404"/>
      <c r="I17" s="404"/>
      <c r="J17" s="392"/>
      <c r="K17" s="247" t="s">
        <v>3</v>
      </c>
      <c r="L17" s="247" t="s">
        <v>37</v>
      </c>
      <c r="M17" s="408"/>
      <c r="N17" s="408"/>
      <c r="O17" s="418"/>
      <c r="P17" s="27" t="s">
        <v>38</v>
      </c>
      <c r="Q17" s="27" t="s">
        <v>39</v>
      </c>
      <c r="R17" s="404"/>
      <c r="S17" s="134"/>
      <c r="T17" s="163"/>
    </row>
    <row r="18" spans="1:19" s="31" customFormat="1" ht="21.75" customHeight="1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9">
        <v>12</v>
      </c>
      <c r="M18" s="29">
        <v>13</v>
      </c>
      <c r="N18" s="29">
        <v>14</v>
      </c>
      <c r="O18" s="29">
        <v>17</v>
      </c>
      <c r="P18" s="29">
        <v>18</v>
      </c>
      <c r="Q18" s="29">
        <v>19</v>
      </c>
      <c r="R18" s="29">
        <v>20</v>
      </c>
      <c r="S18" s="135"/>
    </row>
    <row r="19" spans="1:20" s="42" customFormat="1" ht="26.25" customHeight="1">
      <c r="A19" s="38"/>
      <c r="B19" s="34" t="s">
        <v>40</v>
      </c>
      <c r="C19" s="35"/>
      <c r="D19" s="36"/>
      <c r="E19" s="36"/>
      <c r="F19" s="37"/>
      <c r="G19" s="36"/>
      <c r="H19" s="38"/>
      <c r="I19" s="36"/>
      <c r="J19" s="36"/>
      <c r="K19" s="39">
        <f>K20+K21+K22+K23</f>
        <v>171489.549</v>
      </c>
      <c r="L19" s="39">
        <f>L20+L21+L22+L23</f>
        <v>171489.549</v>
      </c>
      <c r="M19" s="39">
        <f>M20+M21+M22+M23</f>
        <v>158415</v>
      </c>
      <c r="N19" s="39">
        <f>N20+N21+N22+N23</f>
        <v>0</v>
      </c>
      <c r="O19" s="39">
        <f>O20+O21+O22+O23</f>
        <v>100000</v>
      </c>
      <c r="P19" s="39"/>
      <c r="Q19" s="39"/>
      <c r="R19" s="39"/>
      <c r="S19" s="136"/>
      <c r="T19" s="142"/>
    </row>
    <row r="20" spans="1:20" s="53" customFormat="1" ht="23.25" customHeight="1">
      <c r="A20" s="46">
        <v>1</v>
      </c>
      <c r="B20" s="45" t="s">
        <v>147</v>
      </c>
      <c r="C20" s="46"/>
      <c r="D20" s="47"/>
      <c r="E20" s="47"/>
      <c r="F20" s="48"/>
      <c r="G20" s="47"/>
      <c r="H20" s="49"/>
      <c r="I20" s="47"/>
      <c r="J20" s="50"/>
      <c r="K20" s="51">
        <f>K37</f>
        <v>0</v>
      </c>
      <c r="L20" s="51">
        <f>L37</f>
        <v>0</v>
      </c>
      <c r="M20" s="51">
        <f>M37</f>
        <v>30600</v>
      </c>
      <c r="N20" s="51">
        <f>N37</f>
        <v>0</v>
      </c>
      <c r="O20" s="116">
        <f>O37</f>
        <v>30600</v>
      </c>
      <c r="P20" s="51"/>
      <c r="Q20" s="51"/>
      <c r="R20" s="51"/>
      <c r="S20" s="137"/>
      <c r="T20" s="142"/>
    </row>
    <row r="21" spans="1:20" s="53" customFormat="1" ht="21" customHeight="1">
      <c r="A21" s="46">
        <v>2</v>
      </c>
      <c r="B21" s="45" t="s">
        <v>42</v>
      </c>
      <c r="C21" s="46"/>
      <c r="D21" s="47"/>
      <c r="E21" s="47"/>
      <c r="F21" s="48"/>
      <c r="G21" s="47"/>
      <c r="H21" s="49"/>
      <c r="I21" s="47"/>
      <c r="J21" s="50"/>
      <c r="K21" s="116">
        <f>K52+K59+K65+K69+K74+K81+K87+K91</f>
        <v>145272.73799999998</v>
      </c>
      <c r="L21" s="116">
        <f>L52+L59+L65+L69+L74+L81+L87+L91</f>
        <v>145272.73799999998</v>
      </c>
      <c r="M21" s="116">
        <f>M52+M59+M65+M69+M74+M81+M87+M91</f>
        <v>100295</v>
      </c>
      <c r="N21" s="116">
        <f>N52+N59+N65+N69+N74+N81+N87+N91</f>
        <v>0</v>
      </c>
      <c r="O21" s="116">
        <f>O52+O59+O65+O69+O74+O81+O87+O91</f>
        <v>35517</v>
      </c>
      <c r="P21" s="51"/>
      <c r="Q21" s="51"/>
      <c r="R21" s="51"/>
      <c r="S21" s="137"/>
      <c r="T21" s="142"/>
    </row>
    <row r="22" spans="1:20" s="53" customFormat="1" ht="24" customHeight="1">
      <c r="A22" s="46">
        <v>3</v>
      </c>
      <c r="B22" s="45" t="s">
        <v>43</v>
      </c>
      <c r="C22" s="46"/>
      <c r="D22" s="47"/>
      <c r="E22" s="47"/>
      <c r="F22" s="48"/>
      <c r="G22" s="47"/>
      <c r="H22" s="49"/>
      <c r="I22" s="47"/>
      <c r="J22" s="50"/>
      <c r="K22" s="116">
        <f>K55+K62+K67+K72+K78+K93+K82+K85+K88</f>
        <v>26216.811</v>
      </c>
      <c r="L22" s="116">
        <f>L55+L62+L67+L72+L78+L93+L82+L85+L88</f>
        <v>26216.811</v>
      </c>
      <c r="M22" s="116">
        <f>M55+M62+M67+M72+M78+M93+M82+M85+M88</f>
        <v>27520</v>
      </c>
      <c r="N22" s="116">
        <f>N55+N62+N67+N72+N78+N93+N82+N85+N88</f>
        <v>0</v>
      </c>
      <c r="O22" s="116">
        <f>O55+O62+O67+O72+O78+O93+O82+O85+O88</f>
        <v>23150</v>
      </c>
      <c r="P22" s="51"/>
      <c r="Q22" s="51"/>
      <c r="R22" s="51"/>
      <c r="S22" s="137"/>
      <c r="T22" s="142"/>
    </row>
    <row r="23" spans="1:20" s="53" customFormat="1" ht="23.25">
      <c r="A23" s="46">
        <v>5</v>
      </c>
      <c r="B23" s="45" t="s">
        <v>81</v>
      </c>
      <c r="C23" s="46"/>
      <c r="D23" s="47"/>
      <c r="E23" s="47"/>
      <c r="F23" s="48"/>
      <c r="G23" s="47"/>
      <c r="H23" s="49"/>
      <c r="I23" s="47"/>
      <c r="J23" s="50"/>
      <c r="K23" s="51"/>
      <c r="L23" s="51"/>
      <c r="M23" s="51"/>
      <c r="N23" s="51"/>
      <c r="O23" s="116">
        <f>O95</f>
        <v>10733</v>
      </c>
      <c r="P23" s="51"/>
      <c r="Q23" s="51"/>
      <c r="R23" s="51"/>
      <c r="S23" s="137"/>
      <c r="T23" s="142"/>
    </row>
    <row r="24" spans="1:20" s="42" customFormat="1" ht="32.25" customHeight="1">
      <c r="A24" s="57" t="s">
        <v>4</v>
      </c>
      <c r="B24" s="55" t="s">
        <v>45</v>
      </c>
      <c r="C24" s="46"/>
      <c r="D24" s="58"/>
      <c r="E24" s="58"/>
      <c r="F24" s="59"/>
      <c r="G24" s="58"/>
      <c r="H24" s="60"/>
      <c r="I24" s="58"/>
      <c r="J24" s="50"/>
      <c r="K24" s="52">
        <f>SUM(K25:K34)</f>
        <v>171489.549</v>
      </c>
      <c r="L24" s="52">
        <f>SUM(L25:L34)</f>
        <v>171489.549</v>
      </c>
      <c r="M24" s="52">
        <f>SUM(M25:M34)</f>
        <v>158415</v>
      </c>
      <c r="N24" s="52">
        <f>SUM(N25:N34)</f>
        <v>0</v>
      </c>
      <c r="O24" s="52">
        <f>SUM(O25:O34)</f>
        <v>100000</v>
      </c>
      <c r="P24" s="52"/>
      <c r="Q24" s="52"/>
      <c r="R24" s="52"/>
      <c r="S24" s="136"/>
      <c r="T24" s="142"/>
    </row>
    <row r="25" spans="1:22" s="53" customFormat="1" ht="23.25">
      <c r="A25" s="46">
        <v>1</v>
      </c>
      <c r="B25" s="45" t="s">
        <v>10</v>
      </c>
      <c r="C25" s="46"/>
      <c r="D25" s="47"/>
      <c r="E25" s="47"/>
      <c r="F25" s="48"/>
      <c r="G25" s="47"/>
      <c r="H25" s="49"/>
      <c r="I25" s="47"/>
      <c r="J25" s="50"/>
      <c r="K25" s="51">
        <f>K38+K51</f>
        <v>0</v>
      </c>
      <c r="L25" s="51">
        <f>L38+L51</f>
        <v>0</v>
      </c>
      <c r="M25" s="51">
        <f>M38+M51</f>
        <v>2200</v>
      </c>
      <c r="N25" s="51">
        <f>N38+N51</f>
        <v>0</v>
      </c>
      <c r="O25" s="116">
        <f>O38+O51</f>
        <v>2200</v>
      </c>
      <c r="P25" s="51"/>
      <c r="Q25" s="51"/>
      <c r="R25" s="51"/>
      <c r="S25" s="138"/>
      <c r="T25" s="142"/>
      <c r="U25" s="40"/>
      <c r="V25" s="40"/>
    </row>
    <row r="26" spans="1:21" s="53" customFormat="1" ht="23.25">
      <c r="A26" s="46">
        <v>2</v>
      </c>
      <c r="B26" s="45" t="s">
        <v>11</v>
      </c>
      <c r="C26" s="46"/>
      <c r="D26" s="47"/>
      <c r="E26" s="47"/>
      <c r="F26" s="48"/>
      <c r="G26" s="47"/>
      <c r="H26" s="49"/>
      <c r="I26" s="47"/>
      <c r="J26" s="50"/>
      <c r="K26" s="51">
        <f>K40+K58</f>
        <v>0</v>
      </c>
      <c r="L26" s="51">
        <f>L40+L58</f>
        <v>0</v>
      </c>
      <c r="M26" s="51">
        <f>M40+M58</f>
        <v>0</v>
      </c>
      <c r="N26" s="51">
        <f>N40+N58</f>
        <v>0</v>
      </c>
      <c r="O26" s="116">
        <f>O40+O58</f>
        <v>0</v>
      </c>
      <c r="P26" s="51"/>
      <c r="Q26" s="51"/>
      <c r="R26" s="51"/>
      <c r="S26" s="138"/>
      <c r="T26" s="142"/>
      <c r="U26" s="40"/>
    </row>
    <row r="27" spans="1:21" s="53" customFormat="1" ht="23.25">
      <c r="A27" s="46">
        <v>3</v>
      </c>
      <c r="B27" s="45" t="s">
        <v>12</v>
      </c>
      <c r="C27" s="46"/>
      <c r="D27" s="47"/>
      <c r="E27" s="47"/>
      <c r="F27" s="48"/>
      <c r="G27" s="47"/>
      <c r="H27" s="49"/>
      <c r="I27" s="47"/>
      <c r="J27" s="50"/>
      <c r="K27" s="51">
        <f>K42+K64</f>
        <v>0</v>
      </c>
      <c r="L27" s="51">
        <f>L42+L64</f>
        <v>0</v>
      </c>
      <c r="M27" s="51">
        <f>M42+M64</f>
        <v>0</v>
      </c>
      <c r="N27" s="51">
        <f>N42+N64</f>
        <v>0</v>
      </c>
      <c r="O27" s="116">
        <f>O42+O64</f>
        <v>0</v>
      </c>
      <c r="P27" s="51"/>
      <c r="Q27" s="51"/>
      <c r="R27" s="51"/>
      <c r="S27" s="138"/>
      <c r="T27" s="142"/>
      <c r="U27" s="40"/>
    </row>
    <row r="28" spans="1:21" s="53" customFormat="1" ht="23.25">
      <c r="A28" s="46">
        <v>4</v>
      </c>
      <c r="B28" s="45" t="s">
        <v>13</v>
      </c>
      <c r="C28" s="46"/>
      <c r="D28" s="47"/>
      <c r="E28" s="47"/>
      <c r="F28" s="48"/>
      <c r="G28" s="47"/>
      <c r="H28" s="49"/>
      <c r="I28" s="47"/>
      <c r="J28" s="50"/>
      <c r="K28" s="51">
        <f>K43+K68</f>
        <v>0</v>
      </c>
      <c r="L28" s="51">
        <f>L43+L68</f>
        <v>0</v>
      </c>
      <c r="M28" s="51">
        <f>M43+M68</f>
        <v>0</v>
      </c>
      <c r="N28" s="51">
        <f>N43+N68</f>
        <v>0</v>
      </c>
      <c r="O28" s="116">
        <f>O43+O68</f>
        <v>0</v>
      </c>
      <c r="P28" s="51"/>
      <c r="Q28" s="51"/>
      <c r="R28" s="51"/>
      <c r="S28" s="138"/>
      <c r="T28" s="142"/>
      <c r="U28" s="40"/>
    </row>
    <row r="29" spans="1:21" s="53" customFormat="1" ht="23.25">
      <c r="A29" s="46">
        <v>5</v>
      </c>
      <c r="B29" s="45" t="s">
        <v>14</v>
      </c>
      <c r="C29" s="46"/>
      <c r="D29" s="47"/>
      <c r="E29" s="47"/>
      <c r="F29" s="48"/>
      <c r="G29" s="47"/>
      <c r="H29" s="49"/>
      <c r="I29" s="47"/>
      <c r="J29" s="50"/>
      <c r="K29" s="51">
        <f>K44+K73</f>
        <v>145688.802</v>
      </c>
      <c r="L29" s="51">
        <f>L44+L73</f>
        <v>145688.802</v>
      </c>
      <c r="M29" s="51">
        <f>M44+M73</f>
        <v>141460</v>
      </c>
      <c r="N29" s="51">
        <f>N44+N73</f>
        <v>0</v>
      </c>
      <c r="O29" s="116">
        <f>O44+O73</f>
        <v>80567</v>
      </c>
      <c r="P29" s="51"/>
      <c r="Q29" s="51"/>
      <c r="R29" s="51"/>
      <c r="S29" s="138"/>
      <c r="T29" s="142"/>
      <c r="U29" s="40"/>
    </row>
    <row r="30" spans="1:21" s="53" customFormat="1" ht="23.25">
      <c r="A30" s="46">
        <v>6</v>
      </c>
      <c r="B30" s="45" t="s">
        <v>15</v>
      </c>
      <c r="C30" s="46"/>
      <c r="D30" s="47"/>
      <c r="E30" s="47"/>
      <c r="F30" s="48"/>
      <c r="G30" s="47"/>
      <c r="H30" s="49"/>
      <c r="I30" s="47"/>
      <c r="J30" s="50"/>
      <c r="K30" s="51">
        <f>K46+K80</f>
        <v>0</v>
      </c>
      <c r="L30" s="51">
        <f>L46+L80</f>
        <v>0</v>
      </c>
      <c r="M30" s="51">
        <f>M46+M80</f>
        <v>0</v>
      </c>
      <c r="N30" s="51">
        <f>N46+N80</f>
        <v>0</v>
      </c>
      <c r="O30" s="63">
        <f>O46+O80</f>
        <v>0</v>
      </c>
      <c r="P30" s="51"/>
      <c r="Q30" s="51"/>
      <c r="R30" s="51"/>
      <c r="S30" s="138"/>
      <c r="T30" s="142"/>
      <c r="U30" s="40"/>
    </row>
    <row r="31" spans="1:21" s="53" customFormat="1" ht="23.25">
      <c r="A31" s="46">
        <v>7</v>
      </c>
      <c r="B31" s="45" t="s">
        <v>16</v>
      </c>
      <c r="C31" s="46"/>
      <c r="D31" s="47"/>
      <c r="E31" s="47"/>
      <c r="F31" s="48"/>
      <c r="G31" s="47"/>
      <c r="H31" s="49"/>
      <c r="I31" s="47"/>
      <c r="J31" s="50"/>
      <c r="K31" s="51">
        <f>K47+K83</f>
        <v>0</v>
      </c>
      <c r="L31" s="51">
        <f>L47+L83</f>
        <v>0</v>
      </c>
      <c r="M31" s="51">
        <f>M47+M83</f>
        <v>0</v>
      </c>
      <c r="N31" s="51">
        <f>N47+N83</f>
        <v>0</v>
      </c>
      <c r="O31" s="63">
        <f>O47+O83</f>
        <v>0</v>
      </c>
      <c r="P31" s="51"/>
      <c r="Q31" s="51"/>
      <c r="R31" s="51"/>
      <c r="S31" s="138"/>
      <c r="T31" s="142"/>
      <c r="U31" s="40"/>
    </row>
    <row r="32" spans="1:21" s="53" customFormat="1" ht="23.25">
      <c r="A32" s="46">
        <v>8</v>
      </c>
      <c r="B32" s="45" t="s">
        <v>17</v>
      </c>
      <c r="C32" s="46"/>
      <c r="D32" s="47"/>
      <c r="E32" s="47"/>
      <c r="F32" s="48"/>
      <c r="G32" s="47"/>
      <c r="H32" s="49"/>
      <c r="I32" s="47"/>
      <c r="J32" s="50"/>
      <c r="K32" s="51">
        <f>K48+K86</f>
        <v>0</v>
      </c>
      <c r="L32" s="51">
        <f>L48+L86</f>
        <v>0</v>
      </c>
      <c r="M32" s="51">
        <f>M48+M86</f>
        <v>0</v>
      </c>
      <c r="N32" s="51">
        <f>N48+N86</f>
        <v>0</v>
      </c>
      <c r="O32" s="63">
        <f>O48+O86</f>
        <v>0</v>
      </c>
      <c r="P32" s="51"/>
      <c r="Q32" s="51"/>
      <c r="R32" s="51"/>
      <c r="S32" s="138"/>
      <c r="T32" s="142"/>
      <c r="U32" s="40"/>
    </row>
    <row r="33" spans="1:21" s="53" customFormat="1" ht="23.25">
      <c r="A33" s="46">
        <v>9</v>
      </c>
      <c r="B33" s="45" t="s">
        <v>18</v>
      </c>
      <c r="C33" s="46"/>
      <c r="D33" s="47"/>
      <c r="E33" s="47"/>
      <c r="F33" s="48"/>
      <c r="G33" s="47"/>
      <c r="H33" s="49"/>
      <c r="I33" s="47"/>
      <c r="J33" s="50"/>
      <c r="K33" s="51">
        <f>K49+K90</f>
        <v>25800.747</v>
      </c>
      <c r="L33" s="51">
        <f>L49+L90</f>
        <v>25800.747</v>
      </c>
      <c r="M33" s="51">
        <f>M49+M90</f>
        <v>14755</v>
      </c>
      <c r="N33" s="51">
        <f>N49+N90</f>
        <v>0</v>
      </c>
      <c r="O33" s="63">
        <f>O49+O90</f>
        <v>6500</v>
      </c>
      <c r="P33" s="51"/>
      <c r="Q33" s="51"/>
      <c r="R33" s="51"/>
      <c r="S33" s="138"/>
      <c r="T33" s="142"/>
      <c r="U33" s="40"/>
    </row>
    <row r="34" spans="1:21" s="53" customFormat="1" ht="23.25">
      <c r="A34" s="57"/>
      <c r="B34" s="55" t="s">
        <v>44</v>
      </c>
      <c r="C34" s="57"/>
      <c r="D34" s="58"/>
      <c r="E34" s="58"/>
      <c r="F34" s="59"/>
      <c r="G34" s="58"/>
      <c r="H34" s="60"/>
      <c r="I34" s="58"/>
      <c r="J34"/>
      <c r="K34" s="52"/>
      <c r="L34" s="52"/>
      <c r="M34" s="52"/>
      <c r="N34" s="52"/>
      <c r="O34" s="51">
        <f>O95</f>
        <v>10733</v>
      </c>
      <c r="P34" s="51"/>
      <c r="Q34" s="51"/>
      <c r="R34" s="51"/>
      <c r="S34" s="137"/>
      <c r="T34" s="142"/>
      <c r="U34" s="40"/>
    </row>
    <row r="35" spans="1:20" s="42" customFormat="1" ht="23.25">
      <c r="A35" s="57"/>
      <c r="B35" s="55" t="s">
        <v>113</v>
      </c>
      <c r="C35" s="46"/>
      <c r="D35" s="58"/>
      <c r="E35" s="58"/>
      <c r="F35" s="59"/>
      <c r="G35" s="58"/>
      <c r="H35" s="60"/>
      <c r="I35" s="58"/>
      <c r="J35" s="50"/>
      <c r="K35" s="52"/>
      <c r="L35" s="52"/>
      <c r="M35" s="52"/>
      <c r="N35" s="52"/>
      <c r="O35" s="52"/>
      <c r="P35" s="52"/>
      <c r="Q35" s="52"/>
      <c r="R35" s="52"/>
      <c r="S35" s="136"/>
      <c r="T35" s="142"/>
    </row>
    <row r="36" spans="1:20" s="42" customFormat="1" ht="32.25" customHeight="1">
      <c r="A36" s="57" t="s">
        <v>21</v>
      </c>
      <c r="B36" s="55" t="s">
        <v>45</v>
      </c>
      <c r="C36" s="46"/>
      <c r="D36" s="58"/>
      <c r="E36" s="58"/>
      <c r="F36" s="59"/>
      <c r="G36" s="58"/>
      <c r="H36" s="60"/>
      <c r="I36" s="58"/>
      <c r="J36" s="50"/>
      <c r="K36" s="52">
        <f>K37+K50+K95</f>
        <v>171489.549</v>
      </c>
      <c r="L36" s="52">
        <f>L37+L50+L95</f>
        <v>171489.549</v>
      </c>
      <c r="M36" s="52">
        <f>M37+M50+M95</f>
        <v>158415</v>
      </c>
      <c r="N36" s="52">
        <f>N37+N50+N95</f>
        <v>0</v>
      </c>
      <c r="O36" s="52">
        <f>O37+O50+O95</f>
        <v>100000</v>
      </c>
      <c r="P36" s="52"/>
      <c r="Q36" s="52"/>
      <c r="R36" s="52"/>
      <c r="S36" s="136"/>
      <c r="T36" s="142"/>
    </row>
    <row r="37" spans="1:20" s="42" customFormat="1" ht="23.25" customHeight="1">
      <c r="A37" s="57" t="s">
        <v>47</v>
      </c>
      <c r="B37" s="55" t="s">
        <v>48</v>
      </c>
      <c r="C37" s="60"/>
      <c r="D37" s="58"/>
      <c r="E37" s="58"/>
      <c r="F37" s="59"/>
      <c r="G37" s="58"/>
      <c r="H37" s="60"/>
      <c r="I37" s="58"/>
      <c r="J37" s="50"/>
      <c r="K37" s="52">
        <f>K38+K40+K42+K43+K44+K46+K47+K48+K49</f>
        <v>0</v>
      </c>
      <c r="L37" s="52">
        <f>L38+L40+L42+L43+L44+L46+L47+L48+L49</f>
        <v>0</v>
      </c>
      <c r="M37" s="52">
        <f>M38+M40+M42+M43+M44+M46+M47+M48+M49</f>
        <v>30600</v>
      </c>
      <c r="N37" s="52">
        <f>N38+N40+N42+N43+N44+N46+N47+N48+N49</f>
        <v>0</v>
      </c>
      <c r="O37" s="52">
        <f>O38+O40+O42+O43+O44+O46+O47+O48+O49</f>
        <v>30600</v>
      </c>
      <c r="P37" s="52"/>
      <c r="Q37" s="52"/>
      <c r="R37" s="52"/>
      <c r="S37" s="136"/>
      <c r="T37" s="142"/>
    </row>
    <row r="38" spans="1:20" s="42" customFormat="1" ht="23.25">
      <c r="A38" s="57" t="s">
        <v>49</v>
      </c>
      <c r="B38" s="55" t="s">
        <v>50</v>
      </c>
      <c r="C38" s="60"/>
      <c r="D38" s="58"/>
      <c r="E38" s="58"/>
      <c r="F38" s="59"/>
      <c r="G38" s="58"/>
      <c r="H38" s="60"/>
      <c r="I38" s="58"/>
      <c r="J38" s="50"/>
      <c r="K38" s="52">
        <f>K39</f>
        <v>0</v>
      </c>
      <c r="L38" s="52">
        <f>L39</f>
        <v>0</v>
      </c>
      <c r="M38" s="52">
        <f>M39</f>
        <v>600</v>
      </c>
      <c r="N38" s="52">
        <f>N39</f>
        <v>0</v>
      </c>
      <c r="O38" s="52">
        <f>O39</f>
        <v>600</v>
      </c>
      <c r="P38" s="52"/>
      <c r="Q38" s="52"/>
      <c r="R38" s="52"/>
      <c r="S38" s="136"/>
      <c r="T38" s="142"/>
    </row>
    <row r="39" spans="1:20" s="357" customFormat="1" ht="45">
      <c r="A39" s="279">
        <v>1</v>
      </c>
      <c r="B39" s="280" t="s">
        <v>181</v>
      </c>
      <c r="C39" s="359" t="s">
        <v>90</v>
      </c>
      <c r="D39" s="292" t="s">
        <v>89</v>
      </c>
      <c r="E39" s="292" t="s">
        <v>94</v>
      </c>
      <c r="F39" s="282">
        <v>7733568</v>
      </c>
      <c r="G39" s="281" t="s">
        <v>117</v>
      </c>
      <c r="H39" s="281"/>
      <c r="I39" s="358"/>
      <c r="J39" s="369"/>
      <c r="K39" s="284"/>
      <c r="L39" s="284"/>
      <c r="M39" s="284">
        <v>600</v>
      </c>
      <c r="N39" s="284"/>
      <c r="O39" s="284">
        <v>600</v>
      </c>
      <c r="P39" s="284"/>
      <c r="Q39" s="284"/>
      <c r="R39" s="356"/>
      <c r="T39" s="335"/>
    </row>
    <row r="40" spans="1:20" s="42" customFormat="1" ht="22.5" customHeight="1">
      <c r="A40" s="57" t="s">
        <v>51</v>
      </c>
      <c r="B40" s="55" t="s">
        <v>52</v>
      </c>
      <c r="C40" s="60"/>
      <c r="D40" s="58"/>
      <c r="E40" s="58"/>
      <c r="F40" s="59"/>
      <c r="G40" s="58"/>
      <c r="H40" s="60"/>
      <c r="I40" s="58"/>
      <c r="J40" s="50"/>
      <c r="K40" s="52">
        <f>K41</f>
        <v>0</v>
      </c>
      <c r="L40" s="52">
        <f>L41</f>
        <v>0</v>
      </c>
      <c r="M40" s="52">
        <f>M41</f>
        <v>0</v>
      </c>
      <c r="N40" s="52">
        <f>N41</f>
        <v>0</v>
      </c>
      <c r="O40" s="52">
        <f>O41</f>
        <v>0</v>
      </c>
      <c r="P40" s="52"/>
      <c r="Q40" s="52"/>
      <c r="R40" s="52"/>
      <c r="S40" s="136"/>
      <c r="T40" s="142"/>
    </row>
    <row r="41" spans="1:20" s="42" customFormat="1" ht="1.5" customHeight="1" hidden="1">
      <c r="A41" s="51"/>
      <c r="B41" s="45"/>
      <c r="C41" s="51"/>
      <c r="D41" s="51"/>
      <c r="E41" s="46"/>
      <c r="F41" s="178"/>
      <c r="G41" s="51"/>
      <c r="H41" s="51"/>
      <c r="I41" s="51"/>
      <c r="J41" s="46"/>
      <c r="K41" s="51"/>
      <c r="L41" s="51"/>
      <c r="M41" s="51"/>
      <c r="N41" s="51"/>
      <c r="O41" s="51"/>
      <c r="P41" s="51"/>
      <c r="Q41" s="51"/>
      <c r="R41" s="51"/>
      <c r="S41" s="141"/>
      <c r="T41" s="142"/>
    </row>
    <row r="42" spans="1:20" s="42" customFormat="1" ht="25.5" customHeight="1">
      <c r="A42" s="57" t="s">
        <v>53</v>
      </c>
      <c r="B42" s="55" t="s">
        <v>54</v>
      </c>
      <c r="C42" s="60"/>
      <c r="D42" s="58"/>
      <c r="E42" s="58"/>
      <c r="F42" s="59"/>
      <c r="G42" s="58"/>
      <c r="H42" s="60"/>
      <c r="I42" s="58"/>
      <c r="J42" s="50"/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/>
      <c r="Q42" s="65"/>
      <c r="R42" s="65"/>
      <c r="S42" s="141"/>
      <c r="T42" s="142"/>
    </row>
    <row r="43" spans="1:20" s="53" customFormat="1" ht="23.25">
      <c r="A43" s="57" t="s">
        <v>55</v>
      </c>
      <c r="B43" s="55" t="s">
        <v>56</v>
      </c>
      <c r="C43" s="60"/>
      <c r="D43" s="58"/>
      <c r="E43" s="58"/>
      <c r="F43" s="59"/>
      <c r="G43" s="58"/>
      <c r="H43" s="60"/>
      <c r="I43" s="58"/>
      <c r="J43" s="50"/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/>
      <c r="Q43" s="65"/>
      <c r="R43" s="65"/>
      <c r="S43" s="141"/>
      <c r="T43" s="142"/>
    </row>
    <row r="44" spans="1:20" s="53" customFormat="1" ht="23.25">
      <c r="A44" s="57" t="s">
        <v>57</v>
      </c>
      <c r="B44" s="55" t="s">
        <v>58</v>
      </c>
      <c r="C44" s="46"/>
      <c r="D44" s="58"/>
      <c r="E44" s="50"/>
      <c r="F44" s="48"/>
      <c r="G44" s="46"/>
      <c r="H44" s="49"/>
      <c r="I44" s="46"/>
      <c r="J44" s="57"/>
      <c r="K44" s="65">
        <f>K45</f>
        <v>0</v>
      </c>
      <c r="L44" s="65">
        <f>L45</f>
        <v>0</v>
      </c>
      <c r="M44" s="65">
        <f>M45</f>
        <v>30000</v>
      </c>
      <c r="N44" s="65">
        <f>N45</f>
        <v>0</v>
      </c>
      <c r="O44" s="65">
        <f>O45</f>
        <v>30000</v>
      </c>
      <c r="P44" s="65"/>
      <c r="Q44" s="65"/>
      <c r="R44" s="65"/>
      <c r="S44" s="141"/>
      <c r="T44" s="142"/>
    </row>
    <row r="45" spans="1:20" s="326" customFormat="1" ht="49.5" customHeight="1">
      <c r="A45" s="289">
        <v>2</v>
      </c>
      <c r="B45" s="320" t="s">
        <v>168</v>
      </c>
      <c r="C45" s="292" t="s">
        <v>109</v>
      </c>
      <c r="D45" s="292" t="s">
        <v>89</v>
      </c>
      <c r="E45" s="292" t="s">
        <v>94</v>
      </c>
      <c r="F45" s="314">
        <v>7785470</v>
      </c>
      <c r="G45" s="307">
        <v>292</v>
      </c>
      <c r="H45" s="307"/>
      <c r="I45" s="322" t="s">
        <v>169</v>
      </c>
      <c r="J45" s="350" t="s">
        <v>211</v>
      </c>
      <c r="K45" s="307"/>
      <c r="L45" s="307"/>
      <c r="M45" s="315">
        <v>30000</v>
      </c>
      <c r="N45" s="307"/>
      <c r="O45" s="307">
        <v>30000</v>
      </c>
      <c r="P45" s="307"/>
      <c r="Q45" s="307"/>
      <c r="R45" s="323"/>
      <c r="S45" s="324"/>
      <c r="T45" s="325"/>
    </row>
    <row r="46" spans="1:20" s="53" customFormat="1" ht="31.5">
      <c r="A46" s="57" t="s">
        <v>59</v>
      </c>
      <c r="B46" s="55" t="s">
        <v>60</v>
      </c>
      <c r="C46"/>
      <c r="D46" s="57"/>
      <c r="E46"/>
      <c r="F46" s="59"/>
      <c r="G46" s="58"/>
      <c r="H46" s="60"/>
      <c r="I46" s="66"/>
      <c r="J46" s="50"/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/>
      <c r="Q46" s="65"/>
      <c r="R46" s="65"/>
      <c r="S46" s="141"/>
      <c r="T46" s="142"/>
    </row>
    <row r="47" spans="1:20" s="53" customFormat="1" ht="23.25">
      <c r="A47" s="57" t="s">
        <v>61</v>
      </c>
      <c r="B47" s="67" t="s">
        <v>62</v>
      </c>
      <c r="C47" s="47"/>
      <c r="D47" s="46"/>
      <c r="E47" s="50"/>
      <c r="F47" s="68"/>
      <c r="G47" s="46"/>
      <c r="H47" s="69"/>
      <c r="I47" s="46"/>
      <c r="J47" s="46"/>
      <c r="K47" s="70">
        <v>0</v>
      </c>
      <c r="L47" s="70">
        <v>0</v>
      </c>
      <c r="M47" s="70">
        <v>0</v>
      </c>
      <c r="N47" s="70">
        <v>0</v>
      </c>
      <c r="O47" s="70"/>
      <c r="P47" s="70"/>
      <c r="Q47" s="70"/>
      <c r="R47" s="70"/>
      <c r="S47" s="141"/>
      <c r="T47" s="142"/>
    </row>
    <row r="48" spans="1:20" s="53" customFormat="1" ht="23.25">
      <c r="A48" s="57" t="s">
        <v>63</v>
      </c>
      <c r="B48" s="67" t="s">
        <v>64</v>
      </c>
      <c r="C48" s="47"/>
      <c r="D48" s="46"/>
      <c r="E48" s="50"/>
      <c r="F48" s="68"/>
      <c r="G48" s="46"/>
      <c r="H48" s="69"/>
      <c r="I48" s="46"/>
      <c r="J48" s="46"/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/>
      <c r="Q48" s="71"/>
      <c r="R48" s="71"/>
      <c r="S48" s="141"/>
      <c r="T48" s="142"/>
    </row>
    <row r="49" spans="1:20" s="42" customFormat="1" ht="23.25">
      <c r="A49" s="57" t="s">
        <v>65</v>
      </c>
      <c r="B49" s="67" t="s">
        <v>66</v>
      </c>
      <c r="C49" s="47"/>
      <c r="D49" s="46"/>
      <c r="E49" s="50"/>
      <c r="F49" s="68"/>
      <c r="G49" s="46"/>
      <c r="H49" s="69"/>
      <c r="I49" s="46"/>
      <c r="J49" s="46"/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/>
      <c r="Q49" s="71"/>
      <c r="R49" s="71"/>
      <c r="S49" s="141"/>
      <c r="T49" s="142"/>
    </row>
    <row r="50" spans="1:20" s="53" customFormat="1" ht="42.75">
      <c r="A50" s="57" t="s">
        <v>67</v>
      </c>
      <c r="B50" s="72" t="s">
        <v>68</v>
      </c>
      <c r="C50" s="60"/>
      <c r="D50" s="58"/>
      <c r="E50" s="73"/>
      <c r="F50" s="59"/>
      <c r="G50" s="58"/>
      <c r="H50" s="60"/>
      <c r="I50" s="66"/>
      <c r="J50" s="50"/>
      <c r="K50" s="52">
        <f>K51+K58+K64+K68+K73+K80+K83+K86+K90</f>
        <v>171489.549</v>
      </c>
      <c r="L50" s="52">
        <f>L51+L58+L64+L68+L73+L80+L83+L86+L90</f>
        <v>171489.549</v>
      </c>
      <c r="M50" s="52">
        <f>M51+M58+M64+M68+M73+M80+M83+M86+M90</f>
        <v>127815</v>
      </c>
      <c r="N50" s="52">
        <f>N51+N58+N64+N68+N73+N80+N83+N86+N90</f>
        <v>0</v>
      </c>
      <c r="O50" s="52">
        <f>O51+O58+O64+O68+O73+O80+O83+O86+O90</f>
        <v>58667</v>
      </c>
      <c r="P50" s="52"/>
      <c r="Q50" s="52"/>
      <c r="R50" s="52"/>
      <c r="S50" s="141"/>
      <c r="T50" s="142"/>
    </row>
    <row r="51" spans="1:20" s="230" customFormat="1" ht="15">
      <c r="A51" s="225" t="s">
        <v>49</v>
      </c>
      <c r="B51" s="72" t="s">
        <v>50</v>
      </c>
      <c r="C51" s="226"/>
      <c r="D51" s="66"/>
      <c r="E51" s="66"/>
      <c r="F51" s="227"/>
      <c r="G51" s="66"/>
      <c r="H51" s="226"/>
      <c r="I51" s="66"/>
      <c r="J51" s="76"/>
      <c r="K51" s="228">
        <f>K52+K55</f>
        <v>0</v>
      </c>
      <c r="L51" s="228">
        <f>L52+L55</f>
        <v>0</v>
      </c>
      <c r="M51" s="228">
        <f>M52+M55</f>
        <v>1600</v>
      </c>
      <c r="N51" s="228">
        <f>N52+N55</f>
        <v>0</v>
      </c>
      <c r="O51" s="228">
        <f>O52+O55</f>
        <v>1600</v>
      </c>
      <c r="P51" s="228"/>
      <c r="Q51" s="228"/>
      <c r="R51" s="228"/>
      <c r="S51" s="229"/>
      <c r="T51" s="229"/>
    </row>
    <row r="52" spans="1:20" s="230" customFormat="1" ht="15">
      <c r="A52" s="225"/>
      <c r="B52" s="72" t="s">
        <v>69</v>
      </c>
      <c r="C52" s="226"/>
      <c r="D52" s="66"/>
      <c r="E52" s="66"/>
      <c r="F52" s="227"/>
      <c r="G52" s="66"/>
      <c r="H52" s="226"/>
      <c r="I52" s="66"/>
      <c r="J52" s="76"/>
      <c r="K52" s="228">
        <f>SUM(K53:K54)</f>
        <v>0</v>
      </c>
      <c r="L52" s="228">
        <f>SUM(L53:L54)</f>
        <v>0</v>
      </c>
      <c r="M52" s="228">
        <f>SUM(M53:M54)</f>
        <v>0</v>
      </c>
      <c r="N52" s="228">
        <f>SUM(N53:N54)</f>
        <v>0</v>
      </c>
      <c r="O52" s="228">
        <f>SUM(O53:O54)</f>
        <v>0</v>
      </c>
      <c r="P52" s="228"/>
      <c r="Q52" s="228"/>
      <c r="R52" s="228"/>
      <c r="S52" s="229"/>
      <c r="T52" s="229"/>
    </row>
    <row r="53" spans="1:20" s="330" customFormat="1" ht="15">
      <c r="A53" s="292"/>
      <c r="B53" s="327"/>
      <c r="C53" s="305"/>
      <c r="D53" s="292"/>
      <c r="E53" s="292"/>
      <c r="F53" s="306"/>
      <c r="G53" s="328"/>
      <c r="H53" s="328"/>
      <c r="I53" s="292"/>
      <c r="J53" s="292"/>
      <c r="K53" s="307"/>
      <c r="L53" s="307"/>
      <c r="M53" s="307"/>
      <c r="N53" s="307"/>
      <c r="O53" s="307"/>
      <c r="P53" s="307"/>
      <c r="Q53" s="307"/>
      <c r="R53" s="329"/>
      <c r="S53" s="297"/>
      <c r="T53" s="297"/>
    </row>
    <row r="54" spans="1:20" s="53" customFormat="1" ht="0.75" customHeight="1">
      <c r="A54" s="179"/>
      <c r="B54" s="117"/>
      <c r="C54" s="51"/>
      <c r="D54" s="51"/>
      <c r="E54" s="46"/>
      <c r="F54"/>
      <c r="G54" s="51"/>
      <c r="H54" s="51"/>
      <c r="I54" s="51"/>
      <c r="J54" s="46"/>
      <c r="K54" s="51"/>
      <c r="L54" s="51"/>
      <c r="M54" s="51"/>
      <c r="N54" s="51"/>
      <c r="O54" s="51"/>
      <c r="P54" s="51"/>
      <c r="Q54" s="51"/>
      <c r="R54" s="51"/>
      <c r="S54" s="141"/>
      <c r="T54" s="142"/>
    </row>
    <row r="55" spans="1:20" s="53" customFormat="1" ht="23.25">
      <c r="A55" s="57"/>
      <c r="B55" s="55" t="s">
        <v>70</v>
      </c>
      <c r="C55" s="60"/>
      <c r="D55" s="58"/>
      <c r="E55" s="73"/>
      <c r="F55" s="59"/>
      <c r="G55" s="60"/>
      <c r="H55" s="60"/>
      <c r="I55" s="66"/>
      <c r="J55" s="50"/>
      <c r="K55" s="52">
        <f>SUM(K56:K57)</f>
        <v>0</v>
      </c>
      <c r="L55" s="52">
        <f>SUM(L56:L57)</f>
        <v>0</v>
      </c>
      <c r="M55" s="52">
        <f>SUM(M56:M57)</f>
        <v>1600</v>
      </c>
      <c r="N55" s="52">
        <f>SUM(N56:N57)</f>
        <v>0</v>
      </c>
      <c r="O55" s="52">
        <f>SUM(O56:O57)</f>
        <v>1600</v>
      </c>
      <c r="P55" s="52"/>
      <c r="Q55" s="52"/>
      <c r="R55" s="52"/>
      <c r="S55" s="141"/>
      <c r="T55" s="142"/>
    </row>
    <row r="56" spans="1:20" s="357" customFormat="1" ht="51">
      <c r="A56" s="279">
        <v>3</v>
      </c>
      <c r="B56" s="280" t="s">
        <v>180</v>
      </c>
      <c r="C56" s="359" t="s">
        <v>88</v>
      </c>
      <c r="D56" s="292" t="s">
        <v>89</v>
      </c>
      <c r="E56" s="292" t="s">
        <v>94</v>
      </c>
      <c r="F56" s="282">
        <v>7789008</v>
      </c>
      <c r="G56" s="338" t="s">
        <v>193</v>
      </c>
      <c r="H56" s="281"/>
      <c r="I56" s="358" t="s">
        <v>167</v>
      </c>
      <c r="J56" s="350" t="s">
        <v>212</v>
      </c>
      <c r="K56" s="284"/>
      <c r="L56" s="284"/>
      <c r="M56" s="284">
        <v>800</v>
      </c>
      <c r="N56" s="284"/>
      <c r="O56" s="284">
        <v>800</v>
      </c>
      <c r="P56" s="284"/>
      <c r="Q56" s="284"/>
      <c r="R56" s="356"/>
      <c r="T56" s="335"/>
    </row>
    <row r="57" spans="1:20" s="357" customFormat="1" ht="51">
      <c r="A57" s="279">
        <v>4</v>
      </c>
      <c r="B57" s="280" t="s">
        <v>166</v>
      </c>
      <c r="C57" s="281" t="s">
        <v>110</v>
      </c>
      <c r="D57" s="292" t="s">
        <v>89</v>
      </c>
      <c r="E57" s="292" t="s">
        <v>94</v>
      </c>
      <c r="F57" s="282">
        <v>7791189</v>
      </c>
      <c r="G57" s="366" t="s">
        <v>193</v>
      </c>
      <c r="H57" s="281"/>
      <c r="I57" s="358" t="s">
        <v>167</v>
      </c>
      <c r="J57" s="350" t="s">
        <v>213</v>
      </c>
      <c r="K57" s="284"/>
      <c r="L57" s="284"/>
      <c r="M57" s="284">
        <v>800</v>
      </c>
      <c r="N57" s="284"/>
      <c r="O57" s="284">
        <v>800</v>
      </c>
      <c r="P57" s="284"/>
      <c r="Q57" s="284"/>
      <c r="R57" s="284"/>
      <c r="T57" s="335"/>
    </row>
    <row r="58" spans="1:20" s="53" customFormat="1" ht="18" customHeight="1">
      <c r="A58" s="57" t="s">
        <v>51</v>
      </c>
      <c r="B58" s="72" t="s">
        <v>52</v>
      </c>
      <c r="C58" s="60"/>
      <c r="D58" s="58"/>
      <c r="E58" s="73"/>
      <c r="F58" s="59"/>
      <c r="G58" s="60"/>
      <c r="H58" s="60"/>
      <c r="I58" s="66"/>
      <c r="J58" s="50"/>
      <c r="K58" s="52">
        <f>K59+K62</f>
        <v>0</v>
      </c>
      <c r="L58" s="52">
        <f>L59+L62</f>
        <v>0</v>
      </c>
      <c r="M58" s="52">
        <f>M59+M62</f>
        <v>0</v>
      </c>
      <c r="N58" s="52">
        <f>N59+N62</f>
        <v>0</v>
      </c>
      <c r="O58" s="52">
        <f>O59+O62</f>
        <v>0</v>
      </c>
      <c r="P58" s="52"/>
      <c r="Q58" s="52"/>
      <c r="R58" s="52"/>
      <c r="S58" s="141"/>
      <c r="T58" s="142"/>
    </row>
    <row r="59" spans="1:20" s="53" customFormat="1" ht="19.5" customHeight="1">
      <c r="A59" s="57"/>
      <c r="B59" s="55" t="s">
        <v>69</v>
      </c>
      <c r="C59" s="60"/>
      <c r="D59" s="58"/>
      <c r="E59" s="73"/>
      <c r="F59" s="59"/>
      <c r="G59" s="60"/>
      <c r="H59" s="60"/>
      <c r="I59" s="66"/>
      <c r="J59" s="50"/>
      <c r="K59" s="52">
        <f>K61</f>
        <v>0</v>
      </c>
      <c r="L59" s="52">
        <f aca="true" t="shared" si="0" ref="L59:Q59">L61</f>
        <v>0</v>
      </c>
      <c r="M59" s="52">
        <f t="shared" si="0"/>
        <v>0</v>
      </c>
      <c r="N59" s="52">
        <f>N61</f>
        <v>0</v>
      </c>
      <c r="O59" s="52">
        <f t="shared" si="0"/>
        <v>0</v>
      </c>
      <c r="P59" s="52">
        <f t="shared" si="0"/>
        <v>0</v>
      </c>
      <c r="Q59" s="52">
        <f t="shared" si="0"/>
        <v>0</v>
      </c>
      <c r="R59" s="52"/>
      <c r="S59" s="141"/>
      <c r="T59" s="142"/>
    </row>
    <row r="60" spans="1:20" s="53" customFormat="1" ht="2.25" customHeight="1" hidden="1">
      <c r="A60" s="51"/>
      <c r="B60" s="45"/>
      <c r="C60" s="51"/>
      <c r="D60" s="51"/>
      <c r="E60" s="46"/>
      <c r="F60"/>
      <c r="G60" s="51"/>
      <c r="H60" s="51"/>
      <c r="I60" s="51"/>
      <c r="J60" s="46"/>
      <c r="K60" s="51"/>
      <c r="L60" s="51"/>
      <c r="M60" s="51"/>
      <c r="N60" s="51"/>
      <c r="O60" s="51"/>
      <c r="P60" s="51"/>
      <c r="Q60" s="51"/>
      <c r="R60" s="51"/>
      <c r="S60" s="141"/>
      <c r="T60" s="142"/>
    </row>
    <row r="61" spans="1:20" s="230" customFormat="1" ht="15.75" hidden="1">
      <c r="A61" s="231"/>
      <c r="B61" s="174"/>
      <c r="C61" s="231"/>
      <c r="D61" s="231"/>
      <c r="E61" s="76"/>
      <c r="F61" s="232"/>
      <c r="G61" s="231"/>
      <c r="H61" s="231"/>
      <c r="I61" s="231"/>
      <c r="J61" s="245"/>
      <c r="K61" s="231"/>
      <c r="L61" s="231"/>
      <c r="M61" s="266"/>
      <c r="N61" s="266"/>
      <c r="O61" s="266"/>
      <c r="P61" s="266"/>
      <c r="Q61" s="231"/>
      <c r="R61" s="44"/>
      <c r="S61" s="229"/>
      <c r="T61" s="229"/>
    </row>
    <row r="62" spans="1:20" s="53" customFormat="1" ht="23.25">
      <c r="A62" s="57"/>
      <c r="B62" s="55" t="s">
        <v>70</v>
      </c>
      <c r="C62" s="52"/>
      <c r="D62" s="52"/>
      <c r="E62" s="52"/>
      <c r="F62" s="52"/>
      <c r="G62" s="52"/>
      <c r="H62" s="52"/>
      <c r="I62" s="52"/>
      <c r="J62" s="52"/>
      <c r="K62" s="52">
        <f>K63</f>
        <v>0</v>
      </c>
      <c r="L62" s="52">
        <f>L63</f>
        <v>0</v>
      </c>
      <c r="M62" s="52">
        <f>M63</f>
        <v>0</v>
      </c>
      <c r="N62" s="52">
        <f>N63</f>
        <v>0</v>
      </c>
      <c r="O62" s="52">
        <f>O63</f>
        <v>0</v>
      </c>
      <c r="P62" s="52"/>
      <c r="Q62" s="52"/>
      <c r="R62" s="52"/>
      <c r="S62" s="141"/>
      <c r="T62" s="142"/>
    </row>
    <row r="63" spans="1:20" s="333" customFormat="1" ht="132.75" customHeight="1" hidden="1">
      <c r="A63" s="289"/>
      <c r="B63" s="316"/>
      <c r="C63" s="288"/>
      <c r="D63" s="289"/>
      <c r="E63" s="289"/>
      <c r="F63" s="291"/>
      <c r="G63" s="288"/>
      <c r="H63" s="288"/>
      <c r="I63" s="289"/>
      <c r="J63" s="331"/>
      <c r="K63" s="294"/>
      <c r="L63" s="294"/>
      <c r="M63" s="294"/>
      <c r="N63" s="294"/>
      <c r="O63" s="294"/>
      <c r="P63" s="294"/>
      <c r="Q63" s="294"/>
      <c r="R63" s="294"/>
      <c r="S63" s="332"/>
      <c r="T63" s="332"/>
    </row>
    <row r="64" spans="1:20" s="53" customFormat="1" ht="23.25">
      <c r="A64" s="57" t="s">
        <v>53</v>
      </c>
      <c r="B64" s="72" t="s">
        <v>54</v>
      </c>
      <c r="C64" s="60"/>
      <c r="D64" s="58"/>
      <c r="E64" s="73"/>
      <c r="F64" s="59"/>
      <c r="G64" s="60"/>
      <c r="H64" s="60"/>
      <c r="I64" s="66"/>
      <c r="J64" s="50"/>
      <c r="K64" s="52">
        <f>K65+K67</f>
        <v>0</v>
      </c>
      <c r="L64" s="52">
        <f>L65+L67</f>
        <v>0</v>
      </c>
      <c r="M64" s="52">
        <f>M65+M67</f>
        <v>0</v>
      </c>
      <c r="N64" s="52">
        <f>N65+N67</f>
        <v>0</v>
      </c>
      <c r="O64" s="52">
        <f>O65+O67</f>
        <v>0</v>
      </c>
      <c r="P64" s="52"/>
      <c r="Q64" s="52"/>
      <c r="R64" s="52"/>
      <c r="S64" s="141"/>
      <c r="T64" s="142"/>
    </row>
    <row r="65" spans="1:20" s="53" customFormat="1" ht="23.25" hidden="1">
      <c r="A65" s="57"/>
      <c r="B65" s="55" t="s">
        <v>69</v>
      </c>
      <c r="C65" s="60"/>
      <c r="D65" s="58"/>
      <c r="E65" s="73"/>
      <c r="F65" s="59"/>
      <c r="G65" s="60"/>
      <c r="H65" s="60"/>
      <c r="I65" s="66"/>
      <c r="J65" s="50"/>
      <c r="K65" s="52">
        <f>K66</f>
        <v>0</v>
      </c>
      <c r="L65" s="52">
        <f>L66</f>
        <v>0</v>
      </c>
      <c r="M65" s="52">
        <f>M66</f>
        <v>0</v>
      </c>
      <c r="N65" s="52">
        <f>N66</f>
        <v>0</v>
      </c>
      <c r="O65" s="52"/>
      <c r="P65" s="52"/>
      <c r="Q65" s="52"/>
      <c r="R65" s="52"/>
      <c r="S65" s="141"/>
      <c r="T65" s="142"/>
    </row>
    <row r="66" spans="1:20" s="53" customFormat="1" ht="28.5" customHeight="1" hidden="1">
      <c r="A66" s="35"/>
      <c r="B66" s="237"/>
      <c r="C66" s="49"/>
      <c r="D66" s="46"/>
      <c r="E66" s="50"/>
      <c r="F66" s="48"/>
      <c r="G66" s="46"/>
      <c r="H66" s="46"/>
      <c r="I66" s="76"/>
      <c r="J66" s="50"/>
      <c r="K66" s="51"/>
      <c r="L66" s="51"/>
      <c r="M66" s="51"/>
      <c r="N66" s="51"/>
      <c r="O66" s="51"/>
      <c r="P66" s="51"/>
      <c r="Q66" s="51"/>
      <c r="R66" s="51"/>
      <c r="S66" s="141"/>
      <c r="T66" s="142"/>
    </row>
    <row r="67" spans="1:20" s="53" customFormat="1" ht="23.25" hidden="1">
      <c r="A67" s="57"/>
      <c r="B67" s="55" t="s">
        <v>70</v>
      </c>
      <c r="C67" s="60"/>
      <c r="D67" s="58"/>
      <c r="E67" s="73"/>
      <c r="F67" s="59"/>
      <c r="G67" s="60"/>
      <c r="H67" s="60"/>
      <c r="I67" s="66"/>
      <c r="J67" s="50"/>
      <c r="K67" s="52">
        <v>0</v>
      </c>
      <c r="L67" s="52">
        <v>0</v>
      </c>
      <c r="M67" s="52">
        <v>0</v>
      </c>
      <c r="N67" s="52">
        <v>0</v>
      </c>
      <c r="O67" s="52"/>
      <c r="P67" s="52"/>
      <c r="Q67" s="52"/>
      <c r="R67" s="52"/>
      <c r="S67" s="141"/>
      <c r="T67" s="142"/>
    </row>
    <row r="68" spans="1:20" s="53" customFormat="1" ht="23.25">
      <c r="A68" s="57" t="s">
        <v>55</v>
      </c>
      <c r="B68" s="55" t="s">
        <v>56</v>
      </c>
      <c r="C68" s="49"/>
      <c r="D68" s="60"/>
      <c r="E68" s="74"/>
      <c r="F68" s="59"/>
      <c r="G68" s="75"/>
      <c r="H68" s="75"/>
      <c r="I68" s="76"/>
      <c r="J68" s="50"/>
      <c r="K68" s="52">
        <f>K69+K72</f>
        <v>0</v>
      </c>
      <c r="L68" s="52">
        <f>L69+L72</f>
        <v>0</v>
      </c>
      <c r="M68" s="52">
        <f>M69+M72</f>
        <v>0</v>
      </c>
      <c r="N68" s="52">
        <f>N69+N72</f>
        <v>0</v>
      </c>
      <c r="O68" s="52">
        <f>O69+O72</f>
        <v>0</v>
      </c>
      <c r="P68" s="52"/>
      <c r="Q68" s="52"/>
      <c r="R68" s="52"/>
      <c r="S68" s="141"/>
      <c r="T68" s="142"/>
    </row>
    <row r="69" spans="1:20" s="53" customFormat="1" ht="23.25" hidden="1">
      <c r="A69" s="57"/>
      <c r="B69" s="55" t="s">
        <v>69</v>
      </c>
      <c r="C69" s="49"/>
      <c r="D69" s="60"/>
      <c r="E69" s="74"/>
      <c r="F69" s="59"/>
      <c r="G69" s="75"/>
      <c r="H69" s="75"/>
      <c r="I69" s="76"/>
      <c r="J69" s="50"/>
      <c r="K69" s="52">
        <f>SUM(K70:K71)</f>
        <v>0</v>
      </c>
      <c r="L69" s="52">
        <f>SUM(L70:L71)</f>
        <v>0</v>
      </c>
      <c r="M69" s="52">
        <f>SUM(M70:M71)</f>
        <v>0</v>
      </c>
      <c r="N69" s="52">
        <f>SUM(N70:N71)</f>
        <v>0</v>
      </c>
      <c r="O69" s="52"/>
      <c r="P69" s="52"/>
      <c r="Q69" s="52"/>
      <c r="R69" s="52"/>
      <c r="S69" s="141"/>
      <c r="T69" s="142"/>
    </row>
    <row r="70" spans="1:20" s="53" customFormat="1" ht="0.75" customHeight="1" hidden="1">
      <c r="A70" s="51"/>
      <c r="B70" s="45"/>
      <c r="C70" s="51"/>
      <c r="D70" s="51"/>
      <c r="E70" s="46"/>
      <c r="F70"/>
      <c r="G70" s="51"/>
      <c r="H70" s="51"/>
      <c r="I70" s="51"/>
      <c r="J70" s="46"/>
      <c r="K70" s="51"/>
      <c r="L70" s="51"/>
      <c r="M70" s="51"/>
      <c r="N70" s="51"/>
      <c r="O70" s="51"/>
      <c r="P70" s="51"/>
      <c r="Q70" s="51"/>
      <c r="R70" s="51"/>
      <c r="S70" s="141"/>
      <c r="T70" s="142"/>
    </row>
    <row r="71" spans="1:20" s="53" customFormat="1" ht="23.25" hidden="1">
      <c r="A71" s="51"/>
      <c r="B71" s="246"/>
      <c r="C71" s="51"/>
      <c r="D71" s="51"/>
      <c r="E71" s="46"/>
      <c r="F71"/>
      <c r="G71" s="51"/>
      <c r="H71" s="51"/>
      <c r="I71" s="51"/>
      <c r="J71" s="46"/>
      <c r="K71" s="51"/>
      <c r="L71" s="51"/>
      <c r="M71" s="51"/>
      <c r="N71" s="51"/>
      <c r="O71" s="51"/>
      <c r="P71" s="51"/>
      <c r="Q71" s="51"/>
      <c r="R71" s="51"/>
      <c r="S71" s="141"/>
      <c r="T71" s="142"/>
    </row>
    <row r="72" spans="1:20" s="53" customFormat="1" ht="15" customHeight="1" hidden="1">
      <c r="A72" s="57"/>
      <c r="B72" s="55" t="s">
        <v>70</v>
      </c>
      <c r="C72" s="49"/>
      <c r="D72" s="60"/>
      <c r="E72" s="74"/>
      <c r="F72" s="59"/>
      <c r="G72" s="75"/>
      <c r="H72" s="75"/>
      <c r="I72" s="76"/>
      <c r="J72" s="50"/>
      <c r="K72" s="52">
        <v>0</v>
      </c>
      <c r="L72" s="52">
        <v>0</v>
      </c>
      <c r="M72" s="52">
        <v>0</v>
      </c>
      <c r="N72" s="52">
        <v>0</v>
      </c>
      <c r="O72" s="52"/>
      <c r="P72" s="52"/>
      <c r="Q72" s="52"/>
      <c r="R72" s="52"/>
      <c r="S72" s="141"/>
      <c r="T72" s="142"/>
    </row>
    <row r="73" spans="1:20" s="53" customFormat="1" ht="23.25">
      <c r="A73" s="57" t="s">
        <v>57</v>
      </c>
      <c r="B73" s="55" t="s">
        <v>58</v>
      </c>
      <c r="C73" s="60"/>
      <c r="D73" s="58"/>
      <c r="E73" s="73"/>
      <c r="F73" s="59"/>
      <c r="G73" s="60"/>
      <c r="H73" s="60"/>
      <c r="I73" s="66"/>
      <c r="J73" s="50"/>
      <c r="K73" s="52">
        <f>K74+K78</f>
        <v>145688.802</v>
      </c>
      <c r="L73" s="52">
        <f>L74+L78</f>
        <v>145688.802</v>
      </c>
      <c r="M73" s="52">
        <f>M74+M78</f>
        <v>111460</v>
      </c>
      <c r="N73" s="52">
        <f>N74+N78</f>
        <v>0</v>
      </c>
      <c r="O73" s="52">
        <f>O74+O78</f>
        <v>50567</v>
      </c>
      <c r="P73" s="52"/>
      <c r="Q73" s="52"/>
      <c r="R73" s="52"/>
      <c r="S73" s="141"/>
      <c r="T73" s="142"/>
    </row>
    <row r="74" spans="1:20" s="53" customFormat="1" ht="21" customHeight="1">
      <c r="A74" s="57"/>
      <c r="B74" s="55" t="s">
        <v>71</v>
      </c>
      <c r="C74" s="60"/>
      <c r="D74" s="58"/>
      <c r="E74" s="73"/>
      <c r="F74" s="59"/>
      <c r="G74" s="60"/>
      <c r="H74" s="60"/>
      <c r="I74" s="66"/>
      <c r="J74" s="46"/>
      <c r="K74" s="52">
        <f>SUM(K75:K77)</f>
        <v>126258.139</v>
      </c>
      <c r="L74" s="52">
        <f>SUM(L75:L77)</f>
        <v>126258.139</v>
      </c>
      <c r="M74" s="52">
        <f>SUM(M75:M77)</f>
        <v>92310</v>
      </c>
      <c r="N74" s="52">
        <f>SUM(N75:N77)</f>
        <v>0</v>
      </c>
      <c r="O74" s="52">
        <f>SUM(O75:O77)</f>
        <v>31417</v>
      </c>
      <c r="P74" s="52"/>
      <c r="Q74" s="52"/>
      <c r="R74" s="52"/>
      <c r="S74" s="141"/>
      <c r="T74" s="142"/>
    </row>
    <row r="75" spans="1:20" s="326" customFormat="1" ht="114.75">
      <c r="A75" s="289">
        <v>5</v>
      </c>
      <c r="B75" s="320" t="s">
        <v>120</v>
      </c>
      <c r="C75" s="292" t="s">
        <v>126</v>
      </c>
      <c r="D75" s="292" t="s">
        <v>89</v>
      </c>
      <c r="E75" s="321" t="s">
        <v>94</v>
      </c>
      <c r="F75" s="314">
        <v>7450278</v>
      </c>
      <c r="G75" s="307">
        <v>292</v>
      </c>
      <c r="H75" s="307"/>
      <c r="I75" s="322" t="s">
        <v>148</v>
      </c>
      <c r="J75" s="350" t="s">
        <v>159</v>
      </c>
      <c r="K75" s="307">
        <f>L75</f>
        <v>25454.296</v>
      </c>
      <c r="L75" s="307">
        <f>25454.296</f>
        <v>25454.296</v>
      </c>
      <c r="M75" s="315">
        <v>24667</v>
      </c>
      <c r="N75" s="307"/>
      <c r="O75" s="307">
        <v>9617</v>
      </c>
      <c r="P75" s="307"/>
      <c r="Q75" s="307"/>
      <c r="R75" s="323"/>
      <c r="S75" s="324"/>
      <c r="T75" s="325"/>
    </row>
    <row r="76" spans="1:20" s="286" customFormat="1" ht="114.75">
      <c r="A76" s="284">
        <v>6</v>
      </c>
      <c r="B76" s="320" t="s">
        <v>121</v>
      </c>
      <c r="C76" s="294" t="s">
        <v>122</v>
      </c>
      <c r="D76" s="294" t="s">
        <v>89</v>
      </c>
      <c r="E76" s="289" t="s">
        <v>94</v>
      </c>
      <c r="F76" s="334">
        <v>7479789</v>
      </c>
      <c r="G76" s="294">
        <v>292</v>
      </c>
      <c r="H76" s="294"/>
      <c r="I76" s="294" t="s">
        <v>112</v>
      </c>
      <c r="J76" s="290" t="s">
        <v>123</v>
      </c>
      <c r="K76" s="294">
        <v>97442</v>
      </c>
      <c r="L76" s="294">
        <f>K76</f>
        <v>97442</v>
      </c>
      <c r="M76" s="294">
        <v>64633</v>
      </c>
      <c r="N76" s="294"/>
      <c r="O76" s="284">
        <v>20870</v>
      </c>
      <c r="P76" s="284"/>
      <c r="Q76" s="284"/>
      <c r="R76" s="284"/>
      <c r="S76" s="335"/>
      <c r="T76" s="336"/>
    </row>
    <row r="77" spans="1:23" s="365" customFormat="1" ht="83.25" customHeight="1">
      <c r="A77" s="289">
        <v>7</v>
      </c>
      <c r="B77" s="287" t="s">
        <v>138</v>
      </c>
      <c r="C77" s="288" t="s">
        <v>90</v>
      </c>
      <c r="D77" s="289" t="s">
        <v>89</v>
      </c>
      <c r="E77" s="290" t="s">
        <v>94</v>
      </c>
      <c r="F77" s="291">
        <v>7732343</v>
      </c>
      <c r="G77" s="289">
        <v>292</v>
      </c>
      <c r="H77" s="289"/>
      <c r="I77" s="289" t="s">
        <v>140</v>
      </c>
      <c r="J77" s="290" t="s">
        <v>207</v>
      </c>
      <c r="K77" s="284">
        <v>3361.843</v>
      </c>
      <c r="L77" s="284">
        <v>3361.843</v>
      </c>
      <c r="M77" s="284">
        <f>930+2080</f>
        <v>3010</v>
      </c>
      <c r="N77" s="284"/>
      <c r="O77" s="294">
        <v>930</v>
      </c>
      <c r="P77" s="294"/>
      <c r="Q77" s="294"/>
      <c r="R77" s="294"/>
      <c r="S77" s="419"/>
      <c r="T77" s="420"/>
      <c r="U77" s="420"/>
      <c r="V77" s="420"/>
      <c r="W77" s="420"/>
    </row>
    <row r="78" spans="1:20" s="42" customFormat="1" ht="23.25">
      <c r="A78" s="57"/>
      <c r="B78" s="55" t="s">
        <v>70</v>
      </c>
      <c r="C78" s="60"/>
      <c r="D78" s="57"/>
      <c r="E78" s="50"/>
      <c r="F78" s="48"/>
      <c r="G78" s="60"/>
      <c r="H78" s="60"/>
      <c r="I78" s="46"/>
      <c r="J78" s="52"/>
      <c r="K78" s="52">
        <f>K79</f>
        <v>19430.663</v>
      </c>
      <c r="L78" s="52">
        <f>L79</f>
        <v>19430.663</v>
      </c>
      <c r="M78" s="52">
        <f>M79</f>
        <v>19150</v>
      </c>
      <c r="N78" s="52">
        <f>N79</f>
        <v>0</v>
      </c>
      <c r="O78" s="52">
        <f>O79</f>
        <v>19150</v>
      </c>
      <c r="P78" s="52"/>
      <c r="Q78" s="52"/>
      <c r="R78" s="52"/>
      <c r="S78" s="141"/>
      <c r="T78" s="142"/>
    </row>
    <row r="79" spans="1:30" s="286" customFormat="1" ht="78.75">
      <c r="A79" s="284">
        <v>8</v>
      </c>
      <c r="B79" s="287" t="s">
        <v>170</v>
      </c>
      <c r="C79" s="294" t="s">
        <v>172</v>
      </c>
      <c r="D79" s="289" t="s">
        <v>89</v>
      </c>
      <c r="E79" s="290" t="s">
        <v>94</v>
      </c>
      <c r="F79" s="337">
        <v>7753637</v>
      </c>
      <c r="G79" s="294">
        <v>292</v>
      </c>
      <c r="H79" s="294"/>
      <c r="I79" s="368" t="s">
        <v>140</v>
      </c>
      <c r="J79" s="289" t="s">
        <v>171</v>
      </c>
      <c r="K79" s="294">
        <v>19430.663</v>
      </c>
      <c r="L79" s="294">
        <v>19430.663</v>
      </c>
      <c r="M79" s="294">
        <v>19150</v>
      </c>
      <c r="N79" s="294"/>
      <c r="O79" s="300">
        <v>19150</v>
      </c>
      <c r="P79" s="301"/>
      <c r="Q79" s="301"/>
      <c r="R79" s="279"/>
      <c r="S79" s="297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</row>
    <row r="80" spans="1:20" s="53" customFormat="1" ht="31.5">
      <c r="A80" s="60" t="s">
        <v>59</v>
      </c>
      <c r="B80" s="55" t="s">
        <v>60</v>
      </c>
      <c r="C80" s="60"/>
      <c r="D80" s="55"/>
      <c r="E80" s="74"/>
      <c r="F80" s="126"/>
      <c r="G80" s="55"/>
      <c r="H80" s="55"/>
      <c r="I80" s="52">
        <f aca="true" t="shared" si="1" ref="I80:O80">I81+I82</f>
        <v>0</v>
      </c>
      <c r="J80" s="52">
        <f t="shared" si="1"/>
        <v>0</v>
      </c>
      <c r="K80" s="52">
        <f t="shared" si="1"/>
        <v>0</v>
      </c>
      <c r="L80" s="52">
        <f t="shared" si="1"/>
        <v>0</v>
      </c>
      <c r="M80" s="52">
        <f t="shared" si="1"/>
        <v>0</v>
      </c>
      <c r="N80" s="52">
        <f t="shared" si="1"/>
        <v>0</v>
      </c>
      <c r="O80" s="52">
        <f t="shared" si="1"/>
        <v>0</v>
      </c>
      <c r="P80" s="52"/>
      <c r="Q80" s="52"/>
      <c r="R80" s="52"/>
      <c r="S80" s="141"/>
      <c r="T80" s="142"/>
    </row>
    <row r="81" spans="1:20" s="53" customFormat="1" ht="23.25" hidden="1">
      <c r="A81" s="60"/>
      <c r="B81" s="55" t="s">
        <v>86</v>
      </c>
      <c r="C81" s="60"/>
      <c r="D81" s="55"/>
      <c r="E81" s="74"/>
      <c r="F81" s="126"/>
      <c r="G81" s="55"/>
      <c r="H81" s="55"/>
      <c r="I81" s="76"/>
      <c r="J81" s="46"/>
      <c r="K81" s="78">
        <v>0</v>
      </c>
      <c r="L81" s="78">
        <v>0</v>
      </c>
      <c r="M81" s="78">
        <v>0</v>
      </c>
      <c r="N81" s="78">
        <v>0</v>
      </c>
      <c r="O81" s="78"/>
      <c r="P81" s="78"/>
      <c r="Q81" s="78"/>
      <c r="R81" s="78"/>
      <c r="S81" s="141"/>
      <c r="T81" s="142"/>
    </row>
    <row r="82" spans="1:20" s="53" customFormat="1" ht="23.25" hidden="1">
      <c r="A82" s="60"/>
      <c r="B82" s="55" t="s">
        <v>73</v>
      </c>
      <c r="C82" s="57"/>
      <c r="D82" s="52"/>
      <c r="E82" s="52"/>
      <c r="F82" s="127"/>
      <c r="G82" s="52"/>
      <c r="H82" s="52"/>
      <c r="I82" s="52"/>
      <c r="J82" s="52"/>
      <c r="K82" s="52">
        <v>0</v>
      </c>
      <c r="L82" s="52">
        <v>0</v>
      </c>
      <c r="M82" s="52">
        <v>0</v>
      </c>
      <c r="N82" s="52">
        <v>0</v>
      </c>
      <c r="O82" s="52"/>
      <c r="P82" s="52"/>
      <c r="Q82" s="52"/>
      <c r="R82" s="52"/>
      <c r="S82" s="141"/>
      <c r="T82" s="142"/>
    </row>
    <row r="83" spans="1:20" s="42" customFormat="1" ht="23.25">
      <c r="A83" s="57" t="s">
        <v>61</v>
      </c>
      <c r="B83" s="55" t="s">
        <v>62</v>
      </c>
      <c r="C83" s="60"/>
      <c r="D83" s="60"/>
      <c r="E83" s="60"/>
      <c r="F83" s="59"/>
      <c r="G83" s="60"/>
      <c r="H83" s="60"/>
      <c r="I83" s="60"/>
      <c r="J83" s="57"/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/>
      <c r="Q83" s="52"/>
      <c r="R83" s="52"/>
      <c r="S83" s="141"/>
      <c r="T83" s="142"/>
    </row>
    <row r="84" spans="1:20" s="42" customFormat="1" ht="0.75" customHeight="1">
      <c r="A84" s="57"/>
      <c r="B84" s="55" t="s">
        <v>86</v>
      </c>
      <c r="C84" s="60"/>
      <c r="D84" s="60"/>
      <c r="E84" s="60"/>
      <c r="F84" s="59"/>
      <c r="G84" s="60"/>
      <c r="H84" s="60"/>
      <c r="I84" s="60"/>
      <c r="J84" s="57"/>
      <c r="K84" s="52"/>
      <c r="L84" s="52"/>
      <c r="M84" s="52"/>
      <c r="N84" s="52"/>
      <c r="O84" s="52"/>
      <c r="P84" s="52"/>
      <c r="Q84" s="52"/>
      <c r="R84" s="52"/>
      <c r="S84" s="141"/>
      <c r="T84" s="142"/>
    </row>
    <row r="85" spans="1:20" s="42" customFormat="1" ht="23.25" hidden="1">
      <c r="A85" s="57"/>
      <c r="B85" s="55" t="s">
        <v>73</v>
      </c>
      <c r="C85" s="60"/>
      <c r="D85" s="60"/>
      <c r="E85" s="60"/>
      <c r="F85" s="59"/>
      <c r="G85" s="60"/>
      <c r="H85" s="60"/>
      <c r="I85" s="60"/>
      <c r="J85" s="57"/>
      <c r="K85" s="52"/>
      <c r="L85" s="52"/>
      <c r="M85" s="52"/>
      <c r="N85" s="52"/>
      <c r="O85" s="52"/>
      <c r="P85" s="52"/>
      <c r="Q85" s="52"/>
      <c r="R85" s="52"/>
      <c r="S85" s="141"/>
      <c r="T85" s="142"/>
    </row>
    <row r="86" spans="1:20" s="42" customFormat="1" ht="23.25">
      <c r="A86" s="57" t="s">
        <v>63</v>
      </c>
      <c r="B86" s="55" t="s">
        <v>74</v>
      </c>
      <c r="C86" s="60"/>
      <c r="D86" s="60"/>
      <c r="E86" s="60"/>
      <c r="F86" s="59"/>
      <c r="G86" s="60"/>
      <c r="H86" s="60"/>
      <c r="I86" s="60"/>
      <c r="J86" s="57"/>
      <c r="K86" s="52">
        <f>K87+K88</f>
        <v>0</v>
      </c>
      <c r="L86" s="52">
        <f>L87+L88</f>
        <v>0</v>
      </c>
      <c r="M86" s="52">
        <f>M87+M88</f>
        <v>0</v>
      </c>
      <c r="N86" s="52">
        <f>N87+N88</f>
        <v>0</v>
      </c>
      <c r="O86" s="52">
        <f>O87+O88</f>
        <v>0</v>
      </c>
      <c r="P86" s="52"/>
      <c r="Q86" s="52"/>
      <c r="R86" s="52"/>
      <c r="S86" s="141"/>
      <c r="T86" s="142"/>
    </row>
    <row r="87" spans="1:20" s="42" customFormat="1" ht="23.25" hidden="1">
      <c r="A87" s="57"/>
      <c r="B87" s="55" t="s">
        <v>86</v>
      </c>
      <c r="C87" s="60"/>
      <c r="D87" s="60"/>
      <c r="E87" s="60"/>
      <c r="F87" s="59"/>
      <c r="G87" s="60"/>
      <c r="H87" s="60"/>
      <c r="I87" s="60"/>
      <c r="J87" s="57"/>
      <c r="K87" s="52"/>
      <c r="L87" s="52"/>
      <c r="M87" s="52"/>
      <c r="N87" s="80"/>
      <c r="O87" s="52"/>
      <c r="P87" s="52"/>
      <c r="Q87" s="52"/>
      <c r="R87" s="52"/>
      <c r="S87" s="141"/>
      <c r="T87" s="142"/>
    </row>
    <row r="88" spans="1:20" s="42" customFormat="1" ht="23.25" hidden="1">
      <c r="A88" s="165"/>
      <c r="B88" s="67" t="s">
        <v>73</v>
      </c>
      <c r="C88" s="52"/>
      <c r="D88" s="52"/>
      <c r="E88" s="52"/>
      <c r="F88" s="52"/>
      <c r="G88" s="52"/>
      <c r="H88" s="52"/>
      <c r="I88" s="52"/>
      <c r="J88" s="52"/>
      <c r="K88" s="52">
        <f>K89</f>
        <v>0</v>
      </c>
      <c r="L88" s="52">
        <f>L89</f>
        <v>0</v>
      </c>
      <c r="M88" s="52">
        <f>M89</f>
        <v>0</v>
      </c>
      <c r="N88" s="52">
        <f>N89</f>
        <v>0</v>
      </c>
      <c r="O88" s="52">
        <f>O89</f>
        <v>0</v>
      </c>
      <c r="P88" s="52"/>
      <c r="Q88" s="52"/>
      <c r="R88" s="52"/>
      <c r="S88" s="141"/>
      <c r="T88" s="142"/>
    </row>
    <row r="89" spans="1:20" s="298" customFormat="1" ht="23.25" hidden="1">
      <c r="A89" s="279"/>
      <c r="B89" s="280"/>
      <c r="C89" s="281"/>
      <c r="D89" s="281"/>
      <c r="E89" s="281"/>
      <c r="F89" s="282"/>
      <c r="G89" s="338"/>
      <c r="H89" s="281"/>
      <c r="I89" s="281"/>
      <c r="J89" s="304"/>
      <c r="K89" s="284"/>
      <c r="L89" s="284"/>
      <c r="M89" s="294"/>
      <c r="N89" s="319"/>
      <c r="O89" s="294"/>
      <c r="P89" s="296"/>
      <c r="Q89" s="296"/>
      <c r="R89" s="296"/>
      <c r="S89" s="332"/>
      <c r="T89" s="325"/>
    </row>
    <row r="90" spans="1:20" s="53" customFormat="1" ht="23.25">
      <c r="A90" s="38" t="s">
        <v>65</v>
      </c>
      <c r="B90" s="171" t="s">
        <v>75</v>
      </c>
      <c r="C90" s="187"/>
      <c r="D90" s="35"/>
      <c r="E90" s="188"/>
      <c r="F90" s="37"/>
      <c r="G90" s="187"/>
      <c r="H90" s="187"/>
      <c r="I90" s="82"/>
      <c r="J90" s="188"/>
      <c r="K90" s="52">
        <f>K91+K93</f>
        <v>25800.747</v>
      </c>
      <c r="L90" s="52">
        <f>L91+L93</f>
        <v>25800.747</v>
      </c>
      <c r="M90" s="52">
        <f>M91+M93</f>
        <v>14755</v>
      </c>
      <c r="N90" s="52">
        <f>N91+N93</f>
        <v>0</v>
      </c>
      <c r="O90" s="52">
        <f>O91+O93</f>
        <v>6500</v>
      </c>
      <c r="P90" s="52"/>
      <c r="Q90" s="52"/>
      <c r="R90" s="52"/>
      <c r="S90" s="141"/>
      <c r="T90" s="142"/>
    </row>
    <row r="91" spans="1:20" s="53" customFormat="1" ht="23.25">
      <c r="A91" s="46"/>
      <c r="B91" s="55" t="s">
        <v>76</v>
      </c>
      <c r="C91" s="49"/>
      <c r="D91" s="46"/>
      <c r="E91" s="50"/>
      <c r="F91" s="48"/>
      <c r="G91" s="49"/>
      <c r="H91" s="49"/>
      <c r="I91" s="76"/>
      <c r="J91" s="50"/>
      <c r="K91" s="52">
        <f>K92</f>
        <v>19014.599</v>
      </c>
      <c r="L91" s="52">
        <f>L92</f>
        <v>19014.599</v>
      </c>
      <c r="M91" s="52">
        <f>M92</f>
        <v>7985</v>
      </c>
      <c r="N91" s="52">
        <f>N92</f>
        <v>0</v>
      </c>
      <c r="O91" s="52">
        <f>O92</f>
        <v>4100</v>
      </c>
      <c r="P91" s="52"/>
      <c r="Q91" s="52"/>
      <c r="R91" s="52"/>
      <c r="S91" s="141"/>
      <c r="T91" s="142"/>
    </row>
    <row r="92" spans="1:20" s="354" customFormat="1" ht="127.5">
      <c r="A92" s="370">
        <v>9</v>
      </c>
      <c r="B92" s="352" t="s">
        <v>108</v>
      </c>
      <c r="C92" s="288" t="s">
        <v>110</v>
      </c>
      <c r="D92" s="289" t="s">
        <v>91</v>
      </c>
      <c r="E92" s="290" t="s">
        <v>111</v>
      </c>
      <c r="F92" s="291">
        <v>7618070</v>
      </c>
      <c r="G92" s="289">
        <v>351</v>
      </c>
      <c r="H92" s="289"/>
      <c r="I92" s="292" t="s">
        <v>156</v>
      </c>
      <c r="J92" s="290" t="s">
        <v>155</v>
      </c>
      <c r="K92" s="294">
        <v>19014.599</v>
      </c>
      <c r="L92" s="294">
        <v>19014.599</v>
      </c>
      <c r="M92" s="294">
        <v>7985</v>
      </c>
      <c r="N92" s="294"/>
      <c r="O92" s="353">
        <v>4100</v>
      </c>
      <c r="P92" s="371"/>
      <c r="Q92" s="371"/>
      <c r="R92" s="372" t="s">
        <v>152</v>
      </c>
      <c r="S92" s="373"/>
      <c r="T92" s="325"/>
    </row>
    <row r="93" spans="1:20" s="83" customFormat="1" ht="23.25">
      <c r="A93" s="80"/>
      <c r="B93" s="55" t="s">
        <v>73</v>
      </c>
      <c r="C93" s="60"/>
      <c r="D93" s="55"/>
      <c r="E93" s="74"/>
      <c r="F93" s="126"/>
      <c r="G93" s="55"/>
      <c r="H93" s="55"/>
      <c r="I93" s="82"/>
      <c r="J93" s="65"/>
      <c r="K93" s="52">
        <f>K94</f>
        <v>6786.148</v>
      </c>
      <c r="L93" s="52">
        <f>L94</f>
        <v>6786.148</v>
      </c>
      <c r="M93" s="52">
        <f>M94</f>
        <v>6770</v>
      </c>
      <c r="N93" s="52">
        <f>N94</f>
        <v>0</v>
      </c>
      <c r="O93" s="52">
        <f>O94</f>
        <v>2400</v>
      </c>
      <c r="P93" s="52"/>
      <c r="Q93" s="52"/>
      <c r="R93" s="52"/>
      <c r="S93" s="141"/>
      <c r="T93" s="142"/>
    </row>
    <row r="94" spans="1:23" s="346" customFormat="1" ht="51">
      <c r="A94" s="340">
        <v>10</v>
      </c>
      <c r="B94" s="341" t="s">
        <v>134</v>
      </c>
      <c r="C94" s="342" t="s">
        <v>133</v>
      </c>
      <c r="D94" s="341" t="s">
        <v>89</v>
      </c>
      <c r="E94" s="290" t="s">
        <v>94</v>
      </c>
      <c r="F94" s="343">
        <v>7708552</v>
      </c>
      <c r="G94" s="341"/>
      <c r="H94" s="341"/>
      <c r="I94" s="344" t="s">
        <v>112</v>
      </c>
      <c r="J94" s="290" t="s">
        <v>135</v>
      </c>
      <c r="K94" s="345">
        <f>L94</f>
        <v>6786.148</v>
      </c>
      <c r="L94" s="345">
        <v>6786.148</v>
      </c>
      <c r="M94" s="345">
        <v>6770</v>
      </c>
      <c r="N94" s="345"/>
      <c r="O94" s="345">
        <v>2400</v>
      </c>
      <c r="P94" s="345"/>
      <c r="Q94" s="345"/>
      <c r="R94" s="345"/>
      <c r="S94" s="421"/>
      <c r="T94" s="422"/>
      <c r="U94" s="422"/>
      <c r="V94" s="422"/>
      <c r="W94" s="422"/>
    </row>
    <row r="95" spans="1:20" s="83" customFormat="1" ht="14.25" customHeight="1">
      <c r="A95" s="92" t="s">
        <v>77</v>
      </c>
      <c r="B95" s="92" t="s">
        <v>44</v>
      </c>
      <c r="C95" s="93"/>
      <c r="D95" s="92"/>
      <c r="E95" s="92"/>
      <c r="F95" s="129"/>
      <c r="G95" s="92"/>
      <c r="H95" s="92"/>
      <c r="I95" s="92"/>
      <c r="J95" s="92"/>
      <c r="K95" s="94"/>
      <c r="L95" s="94"/>
      <c r="M95" s="94"/>
      <c r="N95" s="94"/>
      <c r="O95" s="96">
        <v>10733</v>
      </c>
      <c r="P95" s="96"/>
      <c r="Q95" s="96"/>
      <c r="R95" s="96"/>
      <c r="S95" s="141"/>
      <c r="T95" s="142"/>
    </row>
    <row r="96" spans="3:18" s="181" customFormat="1" ht="25.5" customHeight="1">
      <c r="C96" s="180"/>
      <c r="F96" s="182"/>
      <c r="K96" s="183"/>
      <c r="L96" s="183"/>
      <c r="M96" s="183"/>
      <c r="N96" s="183"/>
      <c r="O96" s="183"/>
      <c r="P96" s="183"/>
      <c r="Q96" s="183"/>
      <c r="R96" s="183"/>
    </row>
    <row r="97" spans="1:18" ht="15.75">
      <c r="A97" s="103"/>
      <c r="B97" s="103"/>
      <c r="C97" s="104"/>
      <c r="D97" s="103"/>
      <c r="E97" s="103"/>
      <c r="F97" s="130"/>
      <c r="G97" s="103"/>
      <c r="H97" s="103"/>
      <c r="I97" s="103"/>
      <c r="J97" s="103"/>
      <c r="K97" s="105"/>
      <c r="L97" s="105"/>
      <c r="M97" s="105"/>
      <c r="N97" s="105"/>
      <c r="O97" s="105"/>
      <c r="P97" s="105"/>
      <c r="Q97" s="105"/>
      <c r="R97" s="105"/>
    </row>
    <row r="98" spans="1:19" s="107" customFormat="1" ht="15.75">
      <c r="A98" s="103"/>
      <c r="B98" s="103"/>
      <c r="C98" s="104"/>
      <c r="D98" s="103"/>
      <c r="E98" s="103"/>
      <c r="F98" s="130"/>
      <c r="G98" s="103"/>
      <c r="H98" s="103"/>
      <c r="I98" s="103"/>
      <c r="J98" s="103"/>
      <c r="K98" s="105"/>
      <c r="L98" s="105"/>
      <c r="M98" s="105"/>
      <c r="N98" s="105"/>
      <c r="O98" s="105"/>
      <c r="P98" s="105"/>
      <c r="Q98" s="105"/>
      <c r="R98" s="105"/>
      <c r="S98" s="140"/>
    </row>
    <row r="99" spans="1:19" s="107" customFormat="1" ht="15.75">
      <c r="A99" s="103"/>
      <c r="B99" s="103"/>
      <c r="C99" s="104"/>
      <c r="D99" s="103"/>
      <c r="E99" s="103"/>
      <c r="F99" s="130"/>
      <c r="G99" s="103"/>
      <c r="H99" s="103"/>
      <c r="I99" s="103"/>
      <c r="J99" s="103"/>
      <c r="K99" s="105"/>
      <c r="L99" s="105"/>
      <c r="M99" s="105"/>
      <c r="N99" s="105"/>
      <c r="O99" s="105"/>
      <c r="P99" s="105"/>
      <c r="Q99" s="105"/>
      <c r="R99" s="105"/>
      <c r="S99" s="140"/>
    </row>
    <row r="100" spans="1:19" s="107" customFormat="1" ht="15.75">
      <c r="A100" s="103"/>
      <c r="B100" s="103"/>
      <c r="C100" s="104"/>
      <c r="D100" s="103"/>
      <c r="E100" s="103"/>
      <c r="F100" s="130"/>
      <c r="G100" s="103"/>
      <c r="H100" s="103"/>
      <c r="I100" s="103"/>
      <c r="J100" s="103"/>
      <c r="K100" s="105"/>
      <c r="L100" s="105"/>
      <c r="M100" s="105"/>
      <c r="N100" s="105"/>
      <c r="O100" s="105"/>
      <c r="P100" s="105"/>
      <c r="Q100" s="105"/>
      <c r="R100" s="105"/>
      <c r="S100" s="140"/>
    </row>
    <row r="101" spans="1:18" ht="15.75">
      <c r="A101" s="103"/>
      <c r="B101" s="103"/>
      <c r="C101" s="104"/>
      <c r="D101" s="103"/>
      <c r="E101" s="103"/>
      <c r="F101" s="130"/>
      <c r="G101" s="103"/>
      <c r="H101" s="103"/>
      <c r="I101" s="103"/>
      <c r="J101" s="103"/>
      <c r="K101" s="105"/>
      <c r="L101" s="105"/>
      <c r="M101" s="105"/>
      <c r="N101" s="105"/>
      <c r="O101" s="105"/>
      <c r="P101" s="105"/>
      <c r="Q101" s="105"/>
      <c r="R101" s="105"/>
    </row>
    <row r="102" spans="1:19" ht="12.75">
      <c r="A102" s="103"/>
      <c r="B102" s="103"/>
      <c r="C102" s="104"/>
      <c r="D102" s="103"/>
      <c r="E102" s="103"/>
      <c r="F102" s="130"/>
      <c r="G102" s="103"/>
      <c r="H102" s="103"/>
      <c r="I102" s="103"/>
      <c r="J102" s="103"/>
      <c r="K102" s="105"/>
      <c r="L102" s="105"/>
      <c r="M102" s="105"/>
      <c r="N102" s="105"/>
      <c r="O102" s="105"/>
      <c r="P102" s="105"/>
      <c r="Q102" s="105"/>
      <c r="R102" s="105"/>
      <c r="S102" s="108"/>
    </row>
    <row r="103" spans="1:19" ht="12.75">
      <c r="A103" s="103"/>
      <c r="B103" s="103"/>
      <c r="C103" s="104"/>
      <c r="D103" s="103"/>
      <c r="E103" s="103"/>
      <c r="F103" s="130"/>
      <c r="G103" s="103"/>
      <c r="H103" s="103"/>
      <c r="I103" s="103"/>
      <c r="J103" s="103"/>
      <c r="K103" s="105"/>
      <c r="L103" s="105"/>
      <c r="M103" s="105"/>
      <c r="N103" s="105"/>
      <c r="O103" s="105"/>
      <c r="P103" s="105"/>
      <c r="Q103" s="105"/>
      <c r="R103" s="105"/>
      <c r="S103" s="108"/>
    </row>
  </sheetData>
  <sheetProtection/>
  <mergeCells count="37">
    <mergeCell ref="A12:R12"/>
    <mergeCell ref="A1:C1"/>
    <mergeCell ref="E1:T1"/>
    <mergeCell ref="A2:C2"/>
    <mergeCell ref="E2:T2"/>
    <mergeCell ref="A3:C3"/>
    <mergeCell ref="E3:T3"/>
    <mergeCell ref="A5:R5"/>
    <mergeCell ref="K15:L16"/>
    <mergeCell ref="S77:W77"/>
    <mergeCell ref="S94:W94"/>
    <mergeCell ref="N14:N17"/>
    <mergeCell ref="M14:M17"/>
    <mergeCell ref="T15:AA15"/>
    <mergeCell ref="R14:R17"/>
    <mergeCell ref="T14:AA14"/>
    <mergeCell ref="A10:R10"/>
    <mergeCell ref="A6:R6"/>
    <mergeCell ref="A7:R7"/>
    <mergeCell ref="A8:Q8"/>
    <mergeCell ref="P16:Q16"/>
    <mergeCell ref="J14:L14"/>
    <mergeCell ref="J15:J17"/>
    <mergeCell ref="O16:O17"/>
    <mergeCell ref="E14:E17"/>
    <mergeCell ref="D14:D17"/>
    <mergeCell ref="O14:Q15"/>
    <mergeCell ref="A14:A17"/>
    <mergeCell ref="B11:Q11"/>
    <mergeCell ref="B9:Q9"/>
    <mergeCell ref="G14:G17"/>
    <mergeCell ref="O13:R13"/>
    <mergeCell ref="B14:B17"/>
    <mergeCell ref="C14:C17"/>
    <mergeCell ref="F14:F17"/>
    <mergeCell ref="H14:H17"/>
    <mergeCell ref="I14:I17"/>
  </mergeCells>
  <printOptions horizontalCentered="1"/>
  <pageMargins left="0" right="0" top="0.5905511811023623" bottom="0.31496062992125984" header="0.6692913385826772" footer="0.1968503937007874"/>
  <pageSetup horizontalDpi="600" verticalDpi="6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100"/>
  <sheetViews>
    <sheetView tabSelected="1" zoomScale="69" zoomScaleNormal="69" zoomScalePageLayoutView="0" workbookViewId="0" topLeftCell="A1">
      <selection activeCell="H11" sqref="H11:H14"/>
    </sheetView>
  </sheetViews>
  <sheetFormatPr defaultColWidth="9.140625" defaultRowHeight="15"/>
  <cols>
    <col min="1" max="1" width="4.57421875" style="111" customWidth="1"/>
    <col min="2" max="2" width="32.140625" style="108" customWidth="1"/>
    <col min="3" max="3" width="8.28125" style="112" customWidth="1"/>
    <col min="4" max="4" width="8.421875" style="112" customWidth="1"/>
    <col min="5" max="5" width="9.57421875" style="112" customWidth="1"/>
    <col min="6" max="6" width="11.140625" style="113" customWidth="1"/>
    <col min="7" max="7" width="7.140625" style="112" customWidth="1"/>
    <col min="8" max="8" width="5.7109375" style="108" customWidth="1"/>
    <col min="9" max="9" width="7.140625" style="112" customWidth="1"/>
    <col min="10" max="10" width="14.28125" style="112" customWidth="1"/>
    <col min="11" max="12" width="11.57421875" style="114" customWidth="1"/>
    <col min="13" max="13" width="13.00390625" style="114" customWidth="1"/>
    <col min="14" max="14" width="12.140625" style="114" customWidth="1"/>
    <col min="15" max="15" width="12.28125" style="114" customWidth="1"/>
    <col min="16" max="16" width="8.57421875" style="114" customWidth="1"/>
    <col min="17" max="17" width="8.57421875" style="114" bestFit="1" customWidth="1"/>
    <col min="18" max="18" width="14.57421875" style="115" customWidth="1"/>
    <col min="19" max="27" width="9.140625" style="108" customWidth="1"/>
    <col min="28" max="16384" width="9.140625" style="109" customWidth="1"/>
  </cols>
  <sheetData>
    <row r="1" spans="1:20" ht="18.75">
      <c r="A1" s="436" t="s">
        <v>216</v>
      </c>
      <c r="B1" s="436"/>
      <c r="C1" s="436"/>
      <c r="D1" s="437"/>
      <c r="E1" s="438" t="s">
        <v>230</v>
      </c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</row>
    <row r="2" spans="1:20" ht="18.75">
      <c r="A2" s="439" t="s">
        <v>218</v>
      </c>
      <c r="B2" s="439"/>
      <c r="C2" s="439"/>
      <c r="D2" s="440"/>
      <c r="E2" s="438" t="s">
        <v>219</v>
      </c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18.75">
      <c r="A3" s="441" t="s">
        <v>231</v>
      </c>
      <c r="B3" s="441"/>
      <c r="C3" s="441"/>
      <c r="D3" s="442"/>
      <c r="E3" s="443" t="s">
        <v>232</v>
      </c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</row>
    <row r="4" spans="1:20" ht="18.75">
      <c r="A4" s="440"/>
      <c r="B4" s="440"/>
      <c r="C4" s="440"/>
      <c r="D4" s="440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</row>
    <row r="5" spans="1:19" ht="18.75">
      <c r="A5" s="445" t="s">
        <v>239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107"/>
    </row>
    <row r="6" spans="1:27" s="18" customFormat="1" ht="26.25" customHeight="1">
      <c r="A6" s="393" t="s">
        <v>176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448"/>
      <c r="V6" s="17"/>
      <c r="W6" s="17"/>
      <c r="X6" s="17"/>
      <c r="Y6" s="17"/>
      <c r="Z6" s="17"/>
      <c r="AA6" s="17"/>
    </row>
    <row r="7" spans="1:27" s="18" customFormat="1" ht="21" customHeight="1" hidden="1">
      <c r="A7" s="385" t="s">
        <v>194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19" t="s">
        <v>115</v>
      </c>
      <c r="S7" s="17"/>
      <c r="T7" s="17"/>
      <c r="U7" s="17"/>
      <c r="V7" s="17"/>
      <c r="W7" s="17"/>
      <c r="X7" s="17"/>
      <c r="Y7" s="17"/>
      <c r="Z7" s="17"/>
      <c r="AA7" s="17"/>
    </row>
    <row r="8" spans="1:27" s="18" customFormat="1" ht="24" customHeight="1" hidden="1">
      <c r="A8" s="251"/>
      <c r="B8" s="385" t="s">
        <v>151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19" t="s">
        <v>115</v>
      </c>
      <c r="S8" s="17"/>
      <c r="T8" s="17"/>
      <c r="U8" s="17"/>
      <c r="V8" s="17"/>
      <c r="W8" s="17"/>
      <c r="X8" s="17"/>
      <c r="Y8" s="17"/>
      <c r="Z8" s="17"/>
      <c r="AA8" s="17"/>
    </row>
    <row r="9" spans="1:27" s="18" customFormat="1" ht="21" customHeight="1">
      <c r="A9" s="447" t="s">
        <v>238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17"/>
      <c r="W9" s="17"/>
      <c r="X9" s="17"/>
      <c r="Y9" s="17"/>
      <c r="Z9" s="17"/>
      <c r="AA9" s="17"/>
    </row>
    <row r="10" spans="1:27" s="18" customFormat="1" ht="15" customHeight="1">
      <c r="A10" s="20"/>
      <c r="B10" s="21"/>
      <c r="C10" s="22"/>
      <c r="D10" s="21"/>
      <c r="E10" s="21"/>
      <c r="F10" s="21"/>
      <c r="G10" s="21"/>
      <c r="H10" s="21"/>
      <c r="I10" s="21"/>
      <c r="J10" s="21"/>
      <c r="K10" s="23"/>
      <c r="L10" s="23"/>
      <c r="M10" s="17"/>
      <c r="N10" s="23"/>
      <c r="O10" s="425"/>
      <c r="P10" s="425"/>
      <c r="Q10" s="425"/>
      <c r="R10" s="425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26" customFormat="1" ht="12.75">
      <c r="A11" s="399" t="s">
        <v>22</v>
      </c>
      <c r="B11" s="402" t="s">
        <v>23</v>
      </c>
      <c r="C11" s="402" t="s">
        <v>24</v>
      </c>
      <c r="D11" s="402" t="s">
        <v>25</v>
      </c>
      <c r="E11" s="402" t="s">
        <v>26</v>
      </c>
      <c r="F11" s="411" t="s">
        <v>27</v>
      </c>
      <c r="G11" s="402" t="s">
        <v>28</v>
      </c>
      <c r="H11" s="402" t="s">
        <v>29</v>
      </c>
      <c r="I11" s="402" t="s">
        <v>30</v>
      </c>
      <c r="J11" s="405" t="s">
        <v>31</v>
      </c>
      <c r="K11" s="405"/>
      <c r="L11" s="405"/>
      <c r="M11" s="407" t="s">
        <v>32</v>
      </c>
      <c r="N11" s="407" t="s">
        <v>178</v>
      </c>
      <c r="O11" s="405" t="s">
        <v>177</v>
      </c>
      <c r="P11" s="405"/>
      <c r="Q11" s="405"/>
      <c r="R11" s="396" t="s">
        <v>33</v>
      </c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6" customFormat="1" ht="10.5">
      <c r="A12" s="400"/>
      <c r="B12" s="403"/>
      <c r="C12" s="403"/>
      <c r="D12" s="403"/>
      <c r="E12" s="403"/>
      <c r="F12" s="412"/>
      <c r="G12" s="403"/>
      <c r="H12" s="403"/>
      <c r="I12" s="403"/>
      <c r="J12" s="390" t="s">
        <v>34</v>
      </c>
      <c r="K12" s="405" t="s">
        <v>35</v>
      </c>
      <c r="L12" s="405"/>
      <c r="M12" s="408"/>
      <c r="N12" s="408"/>
      <c r="O12" s="405"/>
      <c r="P12" s="405"/>
      <c r="Q12" s="405"/>
      <c r="R12" s="397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6" customFormat="1" ht="14.25">
      <c r="A13" s="400"/>
      <c r="B13" s="403"/>
      <c r="C13" s="403"/>
      <c r="D13" s="403"/>
      <c r="E13" s="403"/>
      <c r="F13" s="412"/>
      <c r="G13" s="403"/>
      <c r="H13" s="403"/>
      <c r="I13" s="403"/>
      <c r="J13" s="391"/>
      <c r="K13" s="405"/>
      <c r="L13" s="405"/>
      <c r="M13" s="408"/>
      <c r="N13" s="408"/>
      <c r="O13" s="413" t="s">
        <v>3</v>
      </c>
      <c r="P13" s="416" t="s">
        <v>36</v>
      </c>
      <c r="Q13" s="417"/>
      <c r="R13" s="397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26" customFormat="1" ht="63">
      <c r="A14" s="401"/>
      <c r="B14" s="404"/>
      <c r="C14" s="404"/>
      <c r="D14" s="404"/>
      <c r="E14" s="404"/>
      <c r="F14" s="412"/>
      <c r="G14" s="404"/>
      <c r="H14" s="404"/>
      <c r="I14" s="404"/>
      <c r="J14" s="392"/>
      <c r="K14" s="248" t="s">
        <v>3</v>
      </c>
      <c r="L14" s="248" t="s">
        <v>116</v>
      </c>
      <c r="M14" s="408"/>
      <c r="N14" s="408"/>
      <c r="O14" s="407"/>
      <c r="P14" s="27" t="s">
        <v>38</v>
      </c>
      <c r="Q14" s="27" t="s">
        <v>39</v>
      </c>
      <c r="R14" s="398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32" customFormat="1" ht="21.75" customHeight="1">
      <c r="A15" s="28">
        <v>1</v>
      </c>
      <c r="B15" s="29">
        <v>2</v>
      </c>
      <c r="C15" s="29">
        <v>3</v>
      </c>
      <c r="D15" s="28">
        <v>4</v>
      </c>
      <c r="E15" s="29">
        <v>5</v>
      </c>
      <c r="F15" s="29">
        <v>6</v>
      </c>
      <c r="G15" s="28">
        <v>7</v>
      </c>
      <c r="H15" s="29">
        <v>8</v>
      </c>
      <c r="I15" s="29">
        <v>9</v>
      </c>
      <c r="J15" s="28">
        <v>10</v>
      </c>
      <c r="K15" s="29">
        <v>11</v>
      </c>
      <c r="L15" s="29">
        <v>12</v>
      </c>
      <c r="M15" s="29">
        <v>14</v>
      </c>
      <c r="N15" s="28">
        <v>13</v>
      </c>
      <c r="O15" s="28">
        <v>15</v>
      </c>
      <c r="P15" s="29">
        <v>16</v>
      </c>
      <c r="Q15" s="28">
        <v>17</v>
      </c>
      <c r="R15" s="29">
        <v>18</v>
      </c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43" customFormat="1" ht="26.25" customHeight="1">
      <c r="A16" s="33"/>
      <c r="B16" s="34" t="s">
        <v>40</v>
      </c>
      <c r="C16" s="35"/>
      <c r="D16" s="36"/>
      <c r="E16" s="36"/>
      <c r="F16" s="37"/>
      <c r="G16" s="36"/>
      <c r="H16" s="38"/>
      <c r="I16" s="36"/>
      <c r="J16" s="36"/>
      <c r="K16" s="39">
        <f aca="true" t="shared" si="0" ref="K16:P16">K17+K18+K19+K20</f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/>
      <c r="R16" s="38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54" customFormat="1" ht="23.25" customHeight="1">
      <c r="A17" s="44">
        <v>1</v>
      </c>
      <c r="B17" s="45" t="s">
        <v>41</v>
      </c>
      <c r="C17" s="46"/>
      <c r="D17" s="47"/>
      <c r="E17" s="47"/>
      <c r="F17" s="48"/>
      <c r="G17" s="47"/>
      <c r="H17" s="49"/>
      <c r="I17" s="47"/>
      <c r="J17" s="50"/>
      <c r="K17" s="51">
        <f>K36</f>
        <v>0</v>
      </c>
      <c r="L17" s="51">
        <f>L36</f>
        <v>0</v>
      </c>
      <c r="M17" s="51">
        <f>M36</f>
        <v>0</v>
      </c>
      <c r="N17" s="51">
        <f>N36</f>
        <v>0</v>
      </c>
      <c r="O17" s="116">
        <f>O36</f>
        <v>0</v>
      </c>
      <c r="P17" s="51"/>
      <c r="Q17" s="51"/>
      <c r="R17" s="46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54" customFormat="1" ht="21" customHeight="1">
      <c r="A18" s="44">
        <v>2</v>
      </c>
      <c r="B18" s="45" t="s">
        <v>42</v>
      </c>
      <c r="C18" s="46"/>
      <c r="D18" s="47"/>
      <c r="E18" s="47"/>
      <c r="F18" s="48"/>
      <c r="G18" s="47"/>
      <c r="H18" s="49"/>
      <c r="I18" s="47"/>
      <c r="J18" s="50"/>
      <c r="K18" s="116">
        <f>K49+K54+K57+K60+K64</f>
        <v>0</v>
      </c>
      <c r="L18" s="116">
        <f>L49+L54+L57+L60+L64</f>
        <v>0</v>
      </c>
      <c r="M18" s="116">
        <f>M49+M54+M57+M60+M64</f>
        <v>0</v>
      </c>
      <c r="N18" s="116">
        <f>N49+N54+N57+N60+N64</f>
        <v>0</v>
      </c>
      <c r="O18" s="116">
        <f>O49+O54+O57+O60+O64+O80</f>
        <v>0</v>
      </c>
      <c r="P18" s="51"/>
      <c r="Q18" s="51"/>
      <c r="R18" s="51"/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54" customFormat="1" ht="24" customHeight="1">
      <c r="A19" s="44">
        <v>3</v>
      </c>
      <c r="B19" s="45" t="s">
        <v>43</v>
      </c>
      <c r="C19" s="46"/>
      <c r="D19" s="47"/>
      <c r="E19" s="47"/>
      <c r="F19" s="48"/>
      <c r="G19" s="47"/>
      <c r="H19" s="49"/>
      <c r="I19" s="47"/>
      <c r="J19" s="50"/>
      <c r="K19" s="51">
        <f>K69</f>
        <v>0</v>
      </c>
      <c r="L19" s="51">
        <f>L69</f>
        <v>0</v>
      </c>
      <c r="M19" s="51">
        <f>M69</f>
        <v>0</v>
      </c>
      <c r="N19" s="51">
        <f>N69</f>
        <v>0</v>
      </c>
      <c r="O19" s="51">
        <f>O69</f>
        <v>0</v>
      </c>
      <c r="P19" s="51"/>
      <c r="Q19" s="51"/>
      <c r="R19" s="51"/>
      <c r="S19" s="53"/>
      <c r="T19" s="53"/>
      <c r="U19" s="53"/>
      <c r="V19" s="53"/>
      <c r="W19" s="53"/>
      <c r="X19" s="53"/>
      <c r="Y19" s="53"/>
      <c r="Z19" s="53"/>
      <c r="AA19" s="53"/>
    </row>
    <row r="20" spans="1:27" s="54" customFormat="1" ht="33" customHeight="1">
      <c r="A20" s="44">
        <v>4</v>
      </c>
      <c r="B20" s="45" t="s">
        <v>19</v>
      </c>
      <c r="C20" s="46"/>
      <c r="D20" s="47"/>
      <c r="E20" s="47"/>
      <c r="F20" s="48"/>
      <c r="G20" s="47"/>
      <c r="H20" s="49"/>
      <c r="I20" s="47"/>
      <c r="J20" s="50"/>
      <c r="K20" s="51"/>
      <c r="L20" s="51"/>
      <c r="M20" s="51"/>
      <c r="N20" s="51"/>
      <c r="O20" s="116">
        <f>O32</f>
        <v>0</v>
      </c>
      <c r="P20" s="51"/>
      <c r="Q20" s="51"/>
      <c r="R20" s="51"/>
      <c r="S20" s="53"/>
      <c r="T20" s="53"/>
      <c r="U20" s="53"/>
      <c r="V20" s="53"/>
      <c r="W20" s="53"/>
      <c r="X20" s="53"/>
      <c r="Y20" s="53"/>
      <c r="Z20" s="53"/>
      <c r="AA20" s="53"/>
    </row>
    <row r="21" spans="1:27" s="54" customFormat="1" ht="25.5" customHeight="1">
      <c r="A21" s="44">
        <v>5</v>
      </c>
      <c r="B21" s="45" t="s">
        <v>44</v>
      </c>
      <c r="C21" s="46"/>
      <c r="D21" s="47"/>
      <c r="E21" s="47"/>
      <c r="F21" s="48"/>
      <c r="G21" s="47"/>
      <c r="H21" s="49"/>
      <c r="I21" s="47"/>
      <c r="J21" s="50"/>
      <c r="K21" s="51"/>
      <c r="L21" s="51"/>
      <c r="M21" s="51"/>
      <c r="N21" s="51"/>
      <c r="O21" s="116">
        <f>O87</f>
        <v>0</v>
      </c>
      <c r="P21" s="51"/>
      <c r="Q21" s="51"/>
      <c r="R21" s="51"/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43" customFormat="1" ht="32.25" customHeight="1">
      <c r="A22" s="56" t="s">
        <v>4</v>
      </c>
      <c r="B22" s="55" t="s">
        <v>45</v>
      </c>
      <c r="C22" s="46"/>
      <c r="D22" s="58"/>
      <c r="E22" s="58"/>
      <c r="F22" s="59"/>
      <c r="G22" s="58"/>
      <c r="H22" s="60"/>
      <c r="I22" s="58"/>
      <c r="J22" s="50"/>
      <c r="K22" s="52">
        <f>SUM(K23:K32)</f>
        <v>0</v>
      </c>
      <c r="L22" s="52">
        <f>SUM(L23:L32)</f>
        <v>0</v>
      </c>
      <c r="M22" s="52">
        <f>SUM(M23:M32)</f>
        <v>0</v>
      </c>
      <c r="N22" s="52">
        <f>SUM(N23:N32)</f>
        <v>0</v>
      </c>
      <c r="O22" s="52">
        <f>SUM(O23:O32)</f>
        <v>0</v>
      </c>
      <c r="P22" s="52"/>
      <c r="Q22" s="52"/>
      <c r="R22" s="5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54" customFormat="1" ht="15.75">
      <c r="A23" s="44">
        <v>1</v>
      </c>
      <c r="B23" s="45" t="s">
        <v>10</v>
      </c>
      <c r="C23" s="46"/>
      <c r="D23" s="47"/>
      <c r="E23" s="47"/>
      <c r="F23" s="48"/>
      <c r="G23" s="47"/>
      <c r="H23" s="49"/>
      <c r="I23" s="47"/>
      <c r="J23" s="50"/>
      <c r="K23" s="51">
        <f>K37+K48</f>
        <v>0</v>
      </c>
      <c r="L23" s="51">
        <f>L37+L48</f>
        <v>0</v>
      </c>
      <c r="M23" s="51">
        <f>M37+M48</f>
        <v>0</v>
      </c>
      <c r="N23" s="51">
        <f>N37+N48</f>
        <v>0</v>
      </c>
      <c r="O23" s="116">
        <f>O37+O48</f>
        <v>0</v>
      </c>
      <c r="P23" s="51"/>
      <c r="Q23" s="51"/>
      <c r="R23" s="51"/>
      <c r="S23" s="40"/>
      <c r="T23" s="40"/>
      <c r="U23" s="40"/>
      <c r="V23" s="40"/>
      <c r="W23" s="53"/>
      <c r="X23" s="53"/>
      <c r="Y23" s="53"/>
      <c r="Z23" s="53"/>
      <c r="AA23" s="53"/>
    </row>
    <row r="24" spans="1:27" s="54" customFormat="1" ht="15.75">
      <c r="A24" s="44">
        <v>2</v>
      </c>
      <c r="B24" s="45" t="s">
        <v>11</v>
      </c>
      <c r="C24" s="46"/>
      <c r="D24" s="47"/>
      <c r="E24" s="47"/>
      <c r="F24" s="48"/>
      <c r="G24" s="47"/>
      <c r="H24" s="49"/>
      <c r="I24" s="47"/>
      <c r="J24" s="50"/>
      <c r="K24" s="51">
        <f>K39+K53</f>
        <v>0</v>
      </c>
      <c r="L24" s="51">
        <f>L39+L53</f>
        <v>0</v>
      </c>
      <c r="M24" s="51">
        <f>M39+M53</f>
        <v>0</v>
      </c>
      <c r="N24" s="51">
        <f>N39+N53</f>
        <v>0</v>
      </c>
      <c r="O24" s="116">
        <f>O39+O53</f>
        <v>0</v>
      </c>
      <c r="P24" s="51"/>
      <c r="Q24" s="51"/>
      <c r="R24" s="51"/>
      <c r="S24" s="40"/>
      <c r="T24" s="53"/>
      <c r="U24" s="40"/>
      <c r="V24" s="53"/>
      <c r="W24" s="53"/>
      <c r="X24" s="53"/>
      <c r="Y24" s="53"/>
      <c r="Z24" s="53"/>
      <c r="AA24" s="53"/>
    </row>
    <row r="25" spans="1:27" s="54" customFormat="1" ht="15.75">
      <c r="A25" s="44">
        <v>3</v>
      </c>
      <c r="B25" s="45" t="s">
        <v>12</v>
      </c>
      <c r="C25" s="46"/>
      <c r="D25" s="47"/>
      <c r="E25" s="47"/>
      <c r="F25" s="48"/>
      <c r="G25" s="47"/>
      <c r="H25" s="49"/>
      <c r="I25" s="47"/>
      <c r="J25" s="50"/>
      <c r="K25" s="51">
        <f>K40+K56</f>
        <v>0</v>
      </c>
      <c r="L25" s="51">
        <f>L40+L56</f>
        <v>0</v>
      </c>
      <c r="M25" s="51">
        <f>M40+M56</f>
        <v>0</v>
      </c>
      <c r="N25" s="51">
        <f>N40+N56</f>
        <v>0</v>
      </c>
      <c r="O25" s="116">
        <f>O40+O56</f>
        <v>0</v>
      </c>
      <c r="P25" s="51"/>
      <c r="Q25" s="51"/>
      <c r="R25" s="46"/>
      <c r="S25" s="40"/>
      <c r="T25" s="53"/>
      <c r="U25" s="40"/>
      <c r="V25" s="53"/>
      <c r="W25" s="53"/>
      <c r="X25" s="53"/>
      <c r="Y25" s="53"/>
      <c r="Z25" s="53"/>
      <c r="AA25" s="53"/>
    </row>
    <row r="26" spans="1:27" s="54" customFormat="1" ht="15.75">
      <c r="A26" s="44">
        <v>4</v>
      </c>
      <c r="B26" s="45" t="s">
        <v>13</v>
      </c>
      <c r="C26" s="46"/>
      <c r="D26" s="47"/>
      <c r="E26" s="47"/>
      <c r="F26" s="48"/>
      <c r="G26" s="47"/>
      <c r="H26" s="49"/>
      <c r="I26" s="47"/>
      <c r="J26" s="50"/>
      <c r="K26" s="51">
        <f>K41+K59</f>
        <v>0</v>
      </c>
      <c r="L26" s="51">
        <f>L41+L59</f>
        <v>0</v>
      </c>
      <c r="M26" s="51">
        <f>M41+M59</f>
        <v>0</v>
      </c>
      <c r="N26" s="51">
        <f>N41+N59</f>
        <v>0</v>
      </c>
      <c r="O26" s="116">
        <f>O41+O59</f>
        <v>0</v>
      </c>
      <c r="P26" s="51"/>
      <c r="Q26" s="51"/>
      <c r="R26" s="46"/>
      <c r="S26" s="40"/>
      <c r="T26" s="53"/>
      <c r="U26" s="40"/>
      <c r="V26" s="53"/>
      <c r="W26" s="53"/>
      <c r="X26" s="53"/>
      <c r="Y26" s="53"/>
      <c r="Z26" s="53"/>
      <c r="AA26" s="53"/>
    </row>
    <row r="27" spans="1:27" s="54" customFormat="1" ht="15.75">
      <c r="A27" s="44">
        <v>5</v>
      </c>
      <c r="B27" s="45" t="s">
        <v>14</v>
      </c>
      <c r="C27" s="46"/>
      <c r="D27" s="47"/>
      <c r="E27" s="47"/>
      <c r="F27" s="48"/>
      <c r="G27" s="47"/>
      <c r="H27" s="49"/>
      <c r="I27" s="47"/>
      <c r="J27" s="50"/>
      <c r="K27" s="51">
        <f>K42+K63</f>
        <v>0</v>
      </c>
      <c r="L27" s="51">
        <f>L42+L63</f>
        <v>0</v>
      </c>
      <c r="M27" s="51">
        <f>M42+M63</f>
        <v>0</v>
      </c>
      <c r="N27" s="51">
        <f>N42+N63</f>
        <v>0</v>
      </c>
      <c r="O27" s="116">
        <f>O42+O63</f>
        <v>0</v>
      </c>
      <c r="P27" s="51"/>
      <c r="Q27" s="51"/>
      <c r="R27" s="46"/>
      <c r="S27" s="40"/>
      <c r="T27" s="53"/>
      <c r="U27" s="40"/>
      <c r="V27" s="53"/>
      <c r="W27" s="53"/>
      <c r="X27" s="53"/>
      <c r="Y27" s="53"/>
      <c r="Z27" s="53"/>
      <c r="AA27" s="53"/>
    </row>
    <row r="28" spans="1:27" s="54" customFormat="1" ht="15.75">
      <c r="A28" s="44">
        <v>6</v>
      </c>
      <c r="B28" s="45" t="s">
        <v>15</v>
      </c>
      <c r="C28" s="46"/>
      <c r="D28" s="47"/>
      <c r="E28" s="47"/>
      <c r="F28" s="48"/>
      <c r="G28" s="47"/>
      <c r="H28" s="49"/>
      <c r="I28" s="47"/>
      <c r="J28" s="50"/>
      <c r="K28" s="51">
        <f>K43+K71</f>
        <v>0</v>
      </c>
      <c r="L28" s="51">
        <f>L43+L71</f>
        <v>0</v>
      </c>
      <c r="M28" s="51">
        <f>M43+M71</f>
        <v>0</v>
      </c>
      <c r="N28" s="51">
        <f>N43+N71</f>
        <v>0</v>
      </c>
      <c r="O28" s="63">
        <f>O43+O71</f>
        <v>0</v>
      </c>
      <c r="P28" s="51"/>
      <c r="Q28" s="51"/>
      <c r="R28" s="46"/>
      <c r="S28" s="40"/>
      <c r="T28" s="53"/>
      <c r="U28" s="40"/>
      <c r="V28" s="53"/>
      <c r="W28" s="53"/>
      <c r="X28" s="53"/>
      <c r="Y28" s="53"/>
      <c r="Z28" s="53"/>
      <c r="AA28" s="53"/>
    </row>
    <row r="29" spans="1:27" s="54" customFormat="1" ht="15.75">
      <c r="A29" s="44">
        <v>7</v>
      </c>
      <c r="B29" s="45" t="s">
        <v>16</v>
      </c>
      <c r="C29" s="46"/>
      <c r="D29" s="47"/>
      <c r="E29" s="47"/>
      <c r="F29" s="48"/>
      <c r="G29" s="47"/>
      <c r="H29" s="49"/>
      <c r="I29" s="47"/>
      <c r="J29" s="50"/>
      <c r="K29" s="51">
        <f>K44+K74</f>
        <v>0</v>
      </c>
      <c r="L29" s="51">
        <f>L44+L74</f>
        <v>0</v>
      </c>
      <c r="M29" s="51">
        <f>M44+M74</f>
        <v>0</v>
      </c>
      <c r="N29" s="51">
        <f>N44+N74</f>
        <v>0</v>
      </c>
      <c r="O29" s="63">
        <f>O44+O74</f>
        <v>0</v>
      </c>
      <c r="P29" s="51"/>
      <c r="Q29" s="51"/>
      <c r="R29" s="46"/>
      <c r="S29" s="40"/>
      <c r="T29" s="53"/>
      <c r="U29" s="40"/>
      <c r="V29" s="53"/>
      <c r="W29" s="53"/>
      <c r="X29" s="53"/>
      <c r="Y29" s="53"/>
      <c r="Z29" s="53"/>
      <c r="AA29" s="53"/>
    </row>
    <row r="30" spans="1:27" s="54" customFormat="1" ht="15.75">
      <c r="A30" s="44">
        <v>8</v>
      </c>
      <c r="B30" s="45" t="s">
        <v>17</v>
      </c>
      <c r="C30" s="46"/>
      <c r="D30" s="47"/>
      <c r="E30" s="47"/>
      <c r="F30" s="48"/>
      <c r="G30" s="47"/>
      <c r="H30" s="49"/>
      <c r="I30" s="47"/>
      <c r="J30" s="50"/>
      <c r="K30" s="51">
        <f>K45+K77</f>
        <v>0</v>
      </c>
      <c r="L30" s="51">
        <f>L45+L77</f>
        <v>0</v>
      </c>
      <c r="M30" s="51">
        <f>M45+M77</f>
        <v>0</v>
      </c>
      <c r="N30" s="51">
        <f>N45+N77</f>
        <v>0</v>
      </c>
      <c r="O30" s="63">
        <f>O45+O77</f>
        <v>0</v>
      </c>
      <c r="P30" s="51"/>
      <c r="Q30" s="51"/>
      <c r="R30" s="46"/>
      <c r="S30" s="40"/>
      <c r="T30" s="53"/>
      <c r="U30" s="40"/>
      <c r="V30" s="53"/>
      <c r="W30" s="53"/>
      <c r="X30" s="53"/>
      <c r="Y30" s="53"/>
      <c r="Z30" s="53"/>
      <c r="AA30" s="53"/>
    </row>
    <row r="31" spans="1:27" s="54" customFormat="1" ht="15.75">
      <c r="A31" s="44">
        <v>9</v>
      </c>
      <c r="B31" s="45" t="s">
        <v>18</v>
      </c>
      <c r="C31" s="46"/>
      <c r="D31" s="47"/>
      <c r="E31" s="47"/>
      <c r="F31" s="48"/>
      <c r="G31" s="47"/>
      <c r="H31" s="49"/>
      <c r="I31" s="47"/>
      <c r="J31" s="50"/>
      <c r="K31" s="51">
        <f>K46+K82</f>
        <v>0</v>
      </c>
      <c r="L31" s="51">
        <f>L46+L82</f>
        <v>0</v>
      </c>
      <c r="M31" s="51">
        <f>M46+M82</f>
        <v>0</v>
      </c>
      <c r="N31" s="51">
        <f>N46+N82</f>
        <v>0</v>
      </c>
      <c r="O31" s="63">
        <f>O46+O82</f>
        <v>0</v>
      </c>
      <c r="P31" s="51"/>
      <c r="Q31" s="51"/>
      <c r="R31" s="46"/>
      <c r="S31" s="40"/>
      <c r="T31" s="53"/>
      <c r="U31" s="40"/>
      <c r="V31" s="53"/>
      <c r="W31" s="53"/>
      <c r="X31" s="53"/>
      <c r="Y31" s="53"/>
      <c r="Z31" s="53"/>
      <c r="AA31" s="53"/>
    </row>
    <row r="32" spans="1:27" s="54" customFormat="1" ht="15.75">
      <c r="A32" s="44"/>
      <c r="B32" s="45" t="s">
        <v>19</v>
      </c>
      <c r="C32" s="46"/>
      <c r="D32" s="47"/>
      <c r="E32" s="47"/>
      <c r="F32" s="48"/>
      <c r="G32" s="47"/>
      <c r="H32" s="49"/>
      <c r="I32" s="47"/>
      <c r="J32" s="50"/>
      <c r="K32" s="51"/>
      <c r="L32" s="51"/>
      <c r="M32" s="51"/>
      <c r="N32" s="51"/>
      <c r="O32" s="64"/>
      <c r="P32" s="51"/>
      <c r="Q32" s="51"/>
      <c r="R32" s="46"/>
      <c r="S32" s="40"/>
      <c r="T32" s="53"/>
      <c r="U32" s="40"/>
      <c r="V32" s="53"/>
      <c r="W32" s="53"/>
      <c r="X32" s="53"/>
      <c r="Y32" s="53"/>
      <c r="Z32" s="53"/>
      <c r="AA32" s="53"/>
    </row>
    <row r="33" spans="1:27" s="54" customFormat="1" ht="15.75">
      <c r="A33" s="56"/>
      <c r="B33" s="55" t="s">
        <v>44</v>
      </c>
      <c r="C33" s="57"/>
      <c r="D33" s="58"/>
      <c r="E33" s="58"/>
      <c r="F33" s="59"/>
      <c r="G33" s="58"/>
      <c r="H33" s="60"/>
      <c r="I33" s="58"/>
      <c r="J33" s="61"/>
      <c r="K33" s="52"/>
      <c r="L33" s="52"/>
      <c r="M33" s="52"/>
      <c r="N33" s="52"/>
      <c r="O33" s="52"/>
      <c r="P33" s="51"/>
      <c r="Q33" s="51"/>
      <c r="R33" s="46"/>
      <c r="S33" s="53"/>
      <c r="T33" s="53"/>
      <c r="U33" s="40"/>
      <c r="V33" s="53"/>
      <c r="W33" s="53"/>
      <c r="X33" s="53"/>
      <c r="Y33" s="53"/>
      <c r="Z33" s="53"/>
      <c r="AA33" s="53"/>
    </row>
    <row r="34" spans="1:27" s="43" customFormat="1" ht="15.75">
      <c r="A34" s="56"/>
      <c r="B34" s="55" t="s">
        <v>46</v>
      </c>
      <c r="C34" s="46"/>
      <c r="D34" s="58"/>
      <c r="E34" s="58"/>
      <c r="F34" s="59"/>
      <c r="G34" s="58"/>
      <c r="H34" s="60"/>
      <c r="I34" s="58"/>
      <c r="J34" s="50"/>
      <c r="K34" s="52"/>
      <c r="L34" s="52"/>
      <c r="M34" s="52"/>
      <c r="N34" s="52"/>
      <c r="O34" s="52"/>
      <c r="P34" s="52"/>
      <c r="Q34" s="52"/>
      <c r="R34" s="57"/>
      <c r="S34" s="42"/>
      <c r="T34" s="42"/>
      <c r="U34" s="42"/>
      <c r="V34" s="42"/>
      <c r="W34" s="42"/>
      <c r="X34" s="42"/>
      <c r="Y34" s="42"/>
      <c r="Z34" s="42"/>
      <c r="AA34" s="42"/>
    </row>
    <row r="35" spans="1:27" s="43" customFormat="1" ht="32.25" customHeight="1">
      <c r="A35" s="56" t="s">
        <v>21</v>
      </c>
      <c r="B35" s="55" t="s">
        <v>45</v>
      </c>
      <c r="C35" s="46"/>
      <c r="D35" s="58"/>
      <c r="E35" s="58"/>
      <c r="F35" s="59"/>
      <c r="G35" s="58"/>
      <c r="H35" s="60"/>
      <c r="I35" s="58"/>
      <c r="J35" s="50"/>
      <c r="K35" s="52">
        <f>K36+K47</f>
        <v>0</v>
      </c>
      <c r="L35" s="52">
        <f>L36+L47</f>
        <v>0</v>
      </c>
      <c r="M35" s="52">
        <f>M36+M47</f>
        <v>0</v>
      </c>
      <c r="N35" s="52">
        <f>N36+N47</f>
        <v>0</v>
      </c>
      <c r="O35" s="52">
        <f>O36+O47+O86</f>
        <v>0</v>
      </c>
      <c r="P35" s="52"/>
      <c r="Q35" s="52"/>
      <c r="R35" s="57"/>
      <c r="S35" s="42"/>
      <c r="T35" s="42"/>
      <c r="U35" s="42"/>
      <c r="V35" s="42"/>
      <c r="W35" s="42"/>
      <c r="X35" s="42"/>
      <c r="Y35" s="42"/>
      <c r="Z35" s="42"/>
      <c r="AA35" s="42"/>
    </row>
    <row r="36" spans="1:27" s="43" customFormat="1" ht="23.25" customHeight="1">
      <c r="A36" s="56" t="s">
        <v>47</v>
      </c>
      <c r="B36" s="55" t="s">
        <v>48</v>
      </c>
      <c r="C36" s="60"/>
      <c r="D36" s="58"/>
      <c r="E36" s="58"/>
      <c r="F36" s="59"/>
      <c r="G36" s="58"/>
      <c r="H36" s="60"/>
      <c r="I36" s="58"/>
      <c r="J36" s="50"/>
      <c r="K36" s="52">
        <f>K37+K39+K40+K41+K42+K43+K44+K45+K46</f>
        <v>0</v>
      </c>
      <c r="L36" s="52">
        <f>L37+L39+L40+L41+L42+L43+L44+L45+L46</f>
        <v>0</v>
      </c>
      <c r="M36" s="52">
        <f>M37+M39+M40+M41+M42+M43+M44+M45+M46</f>
        <v>0</v>
      </c>
      <c r="N36" s="52">
        <f>N37+N39+N40+N41+N42+N43+N44+N45+N46</f>
        <v>0</v>
      </c>
      <c r="O36" s="52">
        <f>O37+O39+O40+O41+O42+O43+O44+O45+O46</f>
        <v>0</v>
      </c>
      <c r="P36" s="52"/>
      <c r="Q36" s="52"/>
      <c r="R36" s="57"/>
      <c r="S36" s="42"/>
      <c r="T36" s="42"/>
      <c r="U36" s="42"/>
      <c r="V36" s="42"/>
      <c r="W36" s="42"/>
      <c r="X36" s="42"/>
      <c r="Y36" s="42"/>
      <c r="Z36" s="42"/>
      <c r="AA36" s="42"/>
    </row>
    <row r="37" spans="1:27" s="43" customFormat="1" ht="15.75">
      <c r="A37" s="56" t="s">
        <v>49</v>
      </c>
      <c r="B37" s="55" t="s">
        <v>50</v>
      </c>
      <c r="C37" s="60"/>
      <c r="D37" s="58"/>
      <c r="E37" s="58"/>
      <c r="F37" s="59"/>
      <c r="G37" s="58"/>
      <c r="H37" s="60"/>
      <c r="I37" s="58"/>
      <c r="J37" s="50"/>
      <c r="K37" s="52">
        <f aca="true" t="shared" si="1" ref="K37:Q37">K38</f>
        <v>0</v>
      </c>
      <c r="L37" s="52">
        <f t="shared" si="1"/>
        <v>0</v>
      </c>
      <c r="M37" s="52">
        <f t="shared" si="1"/>
        <v>0</v>
      </c>
      <c r="N37" s="52">
        <f>N38</f>
        <v>0</v>
      </c>
      <c r="O37" s="52">
        <f t="shared" si="1"/>
        <v>0</v>
      </c>
      <c r="P37" s="52">
        <f t="shared" si="1"/>
        <v>0</v>
      </c>
      <c r="Q37" s="52">
        <f t="shared" si="1"/>
        <v>0</v>
      </c>
      <c r="R37" s="57"/>
      <c r="S37" s="42"/>
      <c r="T37" s="42"/>
      <c r="U37" s="42"/>
      <c r="V37" s="42"/>
      <c r="W37" s="42"/>
      <c r="X37" s="42"/>
      <c r="Y37" s="42"/>
      <c r="Z37" s="42"/>
      <c r="AA37" s="42"/>
    </row>
    <row r="38" spans="1:27" s="193" customFormat="1" ht="15.75">
      <c r="A38" s="191"/>
      <c r="B38" s="198"/>
      <c r="C38" s="195"/>
      <c r="D38" s="195"/>
      <c r="E38" s="199"/>
      <c r="F38" s="197"/>
      <c r="G38" s="195"/>
      <c r="H38" s="195"/>
      <c r="I38" s="195"/>
      <c r="J38" s="194"/>
      <c r="K38" s="195"/>
      <c r="L38" s="195"/>
      <c r="M38" s="195"/>
      <c r="N38" s="195"/>
      <c r="O38" s="195"/>
      <c r="P38" s="195"/>
      <c r="Q38" s="195"/>
      <c r="R38" s="194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s="43" customFormat="1" ht="15.75">
      <c r="A39" s="56" t="s">
        <v>51</v>
      </c>
      <c r="B39" s="55" t="s">
        <v>52</v>
      </c>
      <c r="C39" s="60"/>
      <c r="D39" s="58"/>
      <c r="E39" s="58"/>
      <c r="F39" s="59"/>
      <c r="G39" s="58"/>
      <c r="H39" s="60"/>
      <c r="I39" s="58"/>
      <c r="J39" s="50"/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7"/>
      <c r="S39" s="42"/>
      <c r="T39" s="42"/>
      <c r="U39" s="42"/>
      <c r="V39" s="42"/>
      <c r="W39" s="42"/>
      <c r="X39" s="42"/>
      <c r="Y39" s="42"/>
      <c r="Z39" s="42"/>
      <c r="AA39" s="42"/>
    </row>
    <row r="40" spans="1:27" s="43" customFormat="1" ht="25.5" customHeight="1">
      <c r="A40" s="56" t="s">
        <v>53</v>
      </c>
      <c r="B40" s="55" t="s">
        <v>54</v>
      </c>
      <c r="C40" s="60"/>
      <c r="D40" s="58"/>
      <c r="E40" s="58"/>
      <c r="F40" s="59"/>
      <c r="G40" s="58"/>
      <c r="H40" s="60"/>
      <c r="I40" s="58"/>
      <c r="J40" s="50"/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/>
      <c r="Q40" s="65"/>
      <c r="R40" s="65"/>
      <c r="S40" s="42"/>
      <c r="T40" s="42"/>
      <c r="U40" s="42"/>
      <c r="V40" s="42"/>
      <c r="W40" s="42"/>
      <c r="X40" s="42"/>
      <c r="Y40" s="42"/>
      <c r="Z40" s="42"/>
      <c r="AA40" s="42"/>
    </row>
    <row r="41" spans="1:27" s="54" customFormat="1" ht="15.75">
      <c r="A41" s="56" t="s">
        <v>55</v>
      </c>
      <c r="B41" s="55" t="s">
        <v>56</v>
      </c>
      <c r="C41" s="60"/>
      <c r="D41" s="58"/>
      <c r="E41" s="58"/>
      <c r="F41" s="59"/>
      <c r="G41" s="58"/>
      <c r="H41" s="60"/>
      <c r="I41" s="58"/>
      <c r="J41" s="50"/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/>
      <c r="S41" s="53"/>
      <c r="T41" s="53"/>
      <c r="U41" s="53"/>
      <c r="V41" s="53"/>
      <c r="W41" s="53"/>
      <c r="X41" s="53"/>
      <c r="Y41" s="53"/>
      <c r="Z41" s="53"/>
      <c r="AA41" s="53"/>
    </row>
    <row r="42" spans="1:27" s="54" customFormat="1" ht="15.75">
      <c r="A42" s="56" t="s">
        <v>57</v>
      </c>
      <c r="B42" s="55" t="s">
        <v>58</v>
      </c>
      <c r="C42" s="46"/>
      <c r="D42" s="58"/>
      <c r="E42" s="50"/>
      <c r="F42" s="48"/>
      <c r="G42" s="46"/>
      <c r="H42" s="49"/>
      <c r="I42" s="46"/>
      <c r="J42" s="57"/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/>
      <c r="S42" s="53"/>
      <c r="T42" s="53"/>
      <c r="U42" s="53"/>
      <c r="V42" s="53"/>
      <c r="W42" s="53"/>
      <c r="X42" s="53"/>
      <c r="Y42" s="53"/>
      <c r="Z42" s="53"/>
      <c r="AA42" s="53"/>
    </row>
    <row r="43" spans="1:27" s="54" customFormat="1" ht="31.5">
      <c r="A43" s="56" t="s">
        <v>59</v>
      </c>
      <c r="B43" s="55" t="s">
        <v>60</v>
      </c>
      <c r="C43" s="61"/>
      <c r="D43" s="57"/>
      <c r="E43" s="61"/>
      <c r="F43" s="59"/>
      <c r="G43" s="58"/>
      <c r="H43" s="60"/>
      <c r="I43" s="66"/>
      <c r="J43" s="50"/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/>
      <c r="Q43" s="65"/>
      <c r="R43" s="65"/>
      <c r="S43" s="53"/>
      <c r="T43" s="53"/>
      <c r="U43" s="53"/>
      <c r="V43" s="53"/>
      <c r="W43" s="53"/>
      <c r="X43" s="53"/>
      <c r="Y43" s="53"/>
      <c r="Z43" s="53"/>
      <c r="AA43" s="53"/>
    </row>
    <row r="44" spans="1:27" s="54" customFormat="1" ht="15.75">
      <c r="A44" s="56" t="s">
        <v>61</v>
      </c>
      <c r="B44" s="67" t="s">
        <v>62</v>
      </c>
      <c r="C44" s="47"/>
      <c r="D44" s="46"/>
      <c r="E44" s="50"/>
      <c r="F44" s="68"/>
      <c r="G44" s="46"/>
      <c r="H44" s="69"/>
      <c r="I44" s="46"/>
      <c r="J44" s="46"/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/>
      <c r="Q44" s="70"/>
      <c r="R44" s="46"/>
      <c r="S44" s="53"/>
      <c r="T44" s="53"/>
      <c r="U44" s="53"/>
      <c r="V44" s="53"/>
      <c r="W44" s="53"/>
      <c r="X44" s="53"/>
      <c r="Y44" s="53"/>
      <c r="Z44" s="53"/>
      <c r="AA44" s="53"/>
    </row>
    <row r="45" spans="1:27" s="54" customFormat="1" ht="15.75">
      <c r="A45" s="56" t="s">
        <v>63</v>
      </c>
      <c r="B45" s="67" t="s">
        <v>64</v>
      </c>
      <c r="C45" s="47"/>
      <c r="D45" s="46"/>
      <c r="E45" s="50"/>
      <c r="F45" s="68"/>
      <c r="G45" s="46"/>
      <c r="H45" s="69"/>
      <c r="I45" s="46"/>
      <c r="J45" s="46"/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/>
      <c r="Q45" s="71"/>
      <c r="R45" s="46"/>
      <c r="S45" s="53"/>
      <c r="T45" s="53"/>
      <c r="U45" s="53"/>
      <c r="V45" s="53"/>
      <c r="W45" s="53"/>
      <c r="X45" s="53"/>
      <c r="Y45" s="53"/>
      <c r="Z45" s="53"/>
      <c r="AA45" s="53"/>
    </row>
    <row r="46" spans="1:27" s="43" customFormat="1" ht="15.75">
      <c r="A46" s="56" t="s">
        <v>65</v>
      </c>
      <c r="B46" s="67" t="s">
        <v>66</v>
      </c>
      <c r="C46" s="47"/>
      <c r="D46" s="46"/>
      <c r="E46" s="50"/>
      <c r="F46" s="68"/>
      <c r="G46" s="46"/>
      <c r="H46" s="69"/>
      <c r="I46" s="46"/>
      <c r="J46" s="46"/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/>
      <c r="S46" s="42"/>
      <c r="T46" s="42"/>
      <c r="U46" s="42"/>
      <c r="V46" s="42"/>
      <c r="W46" s="42"/>
      <c r="X46" s="42"/>
      <c r="Y46" s="42"/>
      <c r="Z46" s="42"/>
      <c r="AA46" s="42"/>
    </row>
    <row r="47" spans="1:27" s="54" customFormat="1" ht="42.75">
      <c r="A47" s="56" t="s">
        <v>67</v>
      </c>
      <c r="B47" s="72" t="s">
        <v>68</v>
      </c>
      <c r="C47" s="60"/>
      <c r="D47" s="58"/>
      <c r="E47" s="73"/>
      <c r="F47" s="59"/>
      <c r="G47" s="58"/>
      <c r="H47" s="60"/>
      <c r="I47" s="66"/>
      <c r="J47" s="50"/>
      <c r="K47" s="52">
        <f>K48+K53+K56+K59+K63+K71+K74+K77+K82</f>
        <v>0</v>
      </c>
      <c r="L47" s="52">
        <f>L48+L53+L56+L59+L63+L71+L74+L77+L82</f>
        <v>0</v>
      </c>
      <c r="M47" s="52">
        <f>M48+M53+M56+M59+M63+M71+M74+M77+M82</f>
        <v>0</v>
      </c>
      <c r="N47" s="52">
        <f>N48+N53+N56+N59+N63+N71+N74+N77+N82</f>
        <v>0</v>
      </c>
      <c r="O47" s="52">
        <f>O48+O53+O56+O59+O63+O71+O74+O77+O82</f>
        <v>0</v>
      </c>
      <c r="P47" s="52"/>
      <c r="Q47" s="52"/>
      <c r="R47" s="46"/>
      <c r="S47" s="53"/>
      <c r="T47" s="53"/>
      <c r="U47" s="53"/>
      <c r="V47" s="53"/>
      <c r="W47" s="53"/>
      <c r="X47" s="53"/>
      <c r="Y47" s="53"/>
      <c r="Z47" s="53"/>
      <c r="AA47" s="53"/>
    </row>
    <row r="48" spans="1:27" s="54" customFormat="1" ht="15.75">
      <c r="A48" s="56" t="s">
        <v>49</v>
      </c>
      <c r="B48" s="72" t="s">
        <v>50</v>
      </c>
      <c r="C48" s="60"/>
      <c r="D48" s="58"/>
      <c r="E48" s="73"/>
      <c r="F48" s="59"/>
      <c r="G48" s="58"/>
      <c r="H48" s="60"/>
      <c r="I48" s="66"/>
      <c r="J48" s="50"/>
      <c r="K48" s="52">
        <f aca="true" t="shared" si="2" ref="K48:Q48">K49+K51</f>
        <v>0</v>
      </c>
      <c r="L48" s="52">
        <f t="shared" si="2"/>
        <v>0</v>
      </c>
      <c r="M48" s="52">
        <f t="shared" si="2"/>
        <v>0</v>
      </c>
      <c r="N48" s="52">
        <f t="shared" si="2"/>
        <v>0</v>
      </c>
      <c r="O48" s="52">
        <f t="shared" si="2"/>
        <v>0</v>
      </c>
      <c r="P48" s="52">
        <f t="shared" si="2"/>
        <v>0</v>
      </c>
      <c r="Q48" s="52">
        <f t="shared" si="2"/>
        <v>0</v>
      </c>
      <c r="R48" s="46"/>
      <c r="S48" s="53"/>
      <c r="T48" s="53"/>
      <c r="U48" s="53"/>
      <c r="V48" s="53"/>
      <c r="W48" s="53"/>
      <c r="X48" s="53"/>
      <c r="Y48" s="53"/>
      <c r="Z48" s="53"/>
      <c r="AA48" s="53"/>
    </row>
    <row r="49" spans="1:27" s="54" customFormat="1" ht="15.75">
      <c r="A49" s="56"/>
      <c r="B49" s="55" t="s">
        <v>69</v>
      </c>
      <c r="C49" s="60"/>
      <c r="D49" s="58"/>
      <c r="E49" s="73"/>
      <c r="F49" s="59"/>
      <c r="G49" s="58"/>
      <c r="H49" s="60"/>
      <c r="I49" s="66"/>
      <c r="J49" s="50"/>
      <c r="K49" s="52">
        <f>K50</f>
        <v>0</v>
      </c>
      <c r="L49" s="52">
        <f aca="true" t="shared" si="3" ref="L49:Q49">L50</f>
        <v>0</v>
      </c>
      <c r="M49" s="52">
        <f t="shared" si="3"/>
        <v>0</v>
      </c>
      <c r="N49" s="52">
        <f>N50</f>
        <v>0</v>
      </c>
      <c r="O49" s="52">
        <f t="shared" si="3"/>
        <v>0</v>
      </c>
      <c r="P49" s="52">
        <f t="shared" si="3"/>
        <v>0</v>
      </c>
      <c r="Q49" s="52">
        <f t="shared" si="3"/>
        <v>0</v>
      </c>
      <c r="R49" s="46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3" customFormat="1" ht="92.25" customHeight="1">
      <c r="A50" s="191"/>
      <c r="B50" s="198"/>
      <c r="C50" s="195"/>
      <c r="D50" s="195"/>
      <c r="E50" s="200"/>
      <c r="F50" s="197"/>
      <c r="G50" s="195"/>
      <c r="H50" s="195"/>
      <c r="I50" s="195"/>
      <c r="J50" s="194"/>
      <c r="K50" s="195"/>
      <c r="L50" s="195"/>
      <c r="M50" s="195"/>
      <c r="N50" s="195"/>
      <c r="O50" s="195"/>
      <c r="P50" s="195"/>
      <c r="Q50" s="195"/>
      <c r="R50" s="194"/>
      <c r="S50" s="196"/>
      <c r="T50" s="196"/>
      <c r="U50" s="196"/>
      <c r="V50" s="196"/>
      <c r="W50" s="196"/>
      <c r="X50" s="196"/>
      <c r="Y50" s="196"/>
      <c r="Z50" s="196"/>
      <c r="AA50" s="196"/>
    </row>
    <row r="51" spans="1:27" s="54" customFormat="1" ht="15.75" customHeight="1" hidden="1">
      <c r="A51" s="56"/>
      <c r="B51" s="55" t="s">
        <v>70</v>
      </c>
      <c r="C51" s="60"/>
      <c r="D51" s="58"/>
      <c r="E51" s="73"/>
      <c r="F51" s="59"/>
      <c r="G51" s="58"/>
      <c r="H51" s="60"/>
      <c r="I51" s="66"/>
      <c r="J51" s="50"/>
      <c r="K51" s="52">
        <f aca="true" t="shared" si="4" ref="K51:Q51">K52</f>
        <v>0</v>
      </c>
      <c r="L51" s="52">
        <f t="shared" si="4"/>
        <v>0</v>
      </c>
      <c r="M51" s="52">
        <f t="shared" si="4"/>
        <v>0</v>
      </c>
      <c r="N51" s="52">
        <f>N52</f>
        <v>0</v>
      </c>
      <c r="O51" s="52">
        <f t="shared" si="4"/>
        <v>0</v>
      </c>
      <c r="P51" s="52">
        <f t="shared" si="4"/>
        <v>0</v>
      </c>
      <c r="Q51" s="52">
        <f t="shared" si="4"/>
        <v>0</v>
      </c>
      <c r="R51" s="46"/>
      <c r="S51" s="53"/>
      <c r="T51" s="53"/>
      <c r="U51" s="53"/>
      <c r="V51" s="53"/>
      <c r="W51" s="53"/>
      <c r="X51" s="53"/>
      <c r="Y51" s="53"/>
      <c r="Z51" s="53"/>
      <c r="AA51" s="53"/>
    </row>
    <row r="52" spans="1:27" s="54" customFormat="1" ht="15.75" customHeight="1" hidden="1">
      <c r="A52" s="44"/>
      <c r="B52" s="45"/>
      <c r="C52" s="51"/>
      <c r="D52" s="51"/>
      <c r="E52" s="73"/>
      <c r="F52" s="64"/>
      <c r="G52" s="51"/>
      <c r="H52" s="51"/>
      <c r="I52" s="51"/>
      <c r="J52" s="46"/>
      <c r="K52" s="51"/>
      <c r="L52" s="51"/>
      <c r="M52" s="51"/>
      <c r="N52" s="51"/>
      <c r="O52" s="51"/>
      <c r="P52" s="51"/>
      <c r="Q52" s="51"/>
      <c r="R52" s="46"/>
      <c r="S52" s="53"/>
      <c r="T52" s="53"/>
      <c r="U52" s="53"/>
      <c r="V52" s="53"/>
      <c r="W52" s="53"/>
      <c r="X52" s="53"/>
      <c r="Y52" s="53"/>
      <c r="Z52" s="53"/>
      <c r="AA52" s="53"/>
    </row>
    <row r="53" spans="1:27" s="54" customFormat="1" ht="15.75">
      <c r="A53" s="56" t="s">
        <v>51</v>
      </c>
      <c r="B53" s="72" t="s">
        <v>52</v>
      </c>
      <c r="C53" s="60"/>
      <c r="D53" s="58"/>
      <c r="E53" s="73"/>
      <c r="F53" s="59"/>
      <c r="G53" s="58"/>
      <c r="H53" s="60"/>
      <c r="I53" s="66"/>
      <c r="J53" s="50"/>
      <c r="K53" s="52">
        <f aca="true" t="shared" si="5" ref="K53:Q53">K54+K55</f>
        <v>0</v>
      </c>
      <c r="L53" s="52">
        <f t="shared" si="5"/>
        <v>0</v>
      </c>
      <c r="M53" s="52">
        <f t="shared" si="5"/>
        <v>0</v>
      </c>
      <c r="N53" s="52">
        <f t="shared" si="5"/>
        <v>0</v>
      </c>
      <c r="O53" s="52">
        <f t="shared" si="5"/>
        <v>0</v>
      </c>
      <c r="P53" s="52">
        <f t="shared" si="5"/>
        <v>0</v>
      </c>
      <c r="Q53" s="52">
        <f t="shared" si="5"/>
        <v>0</v>
      </c>
      <c r="R53" s="46"/>
      <c r="S53" s="53"/>
      <c r="T53" s="53"/>
      <c r="U53" s="53"/>
      <c r="V53" s="53"/>
      <c r="W53" s="53"/>
      <c r="X53" s="53"/>
      <c r="Y53" s="53"/>
      <c r="Z53" s="53"/>
      <c r="AA53" s="53"/>
    </row>
    <row r="54" spans="1:27" s="54" customFormat="1" ht="15.75" customHeight="1" hidden="1">
      <c r="A54" s="56"/>
      <c r="B54" s="55" t="s">
        <v>69</v>
      </c>
      <c r="C54" s="60"/>
      <c r="D54" s="58"/>
      <c r="E54" s="73"/>
      <c r="F54" s="59"/>
      <c r="G54" s="58"/>
      <c r="H54" s="60"/>
      <c r="I54" s="66"/>
      <c r="J54" s="50"/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46"/>
      <c r="S54" s="53"/>
      <c r="T54" s="53"/>
      <c r="U54" s="53"/>
      <c r="V54" s="53"/>
      <c r="W54" s="53"/>
      <c r="X54" s="53"/>
      <c r="Y54" s="53"/>
      <c r="Z54" s="53"/>
      <c r="AA54" s="53"/>
    </row>
    <row r="55" spans="1:27" s="54" customFormat="1" ht="15.75" customHeight="1" hidden="1">
      <c r="A55" s="56"/>
      <c r="B55" s="55" t="s">
        <v>70</v>
      </c>
      <c r="C55" s="60"/>
      <c r="D55" s="58"/>
      <c r="E55" s="73"/>
      <c r="F55" s="59"/>
      <c r="G55" s="58"/>
      <c r="H55" s="60"/>
      <c r="I55" s="66"/>
      <c r="J55" s="50"/>
      <c r="K55" s="52"/>
      <c r="L55" s="52"/>
      <c r="M55" s="52"/>
      <c r="N55" s="52"/>
      <c r="O55" s="52"/>
      <c r="P55" s="52"/>
      <c r="Q55" s="52"/>
      <c r="R55" s="46"/>
      <c r="S55" s="53"/>
      <c r="T55" s="53"/>
      <c r="U55" s="53"/>
      <c r="V55" s="53"/>
      <c r="W55" s="53"/>
      <c r="X55" s="53"/>
      <c r="Y55" s="53"/>
      <c r="Z55" s="53"/>
      <c r="AA55" s="53"/>
    </row>
    <row r="56" spans="1:27" s="54" customFormat="1" ht="15.75">
      <c r="A56" s="56" t="s">
        <v>53</v>
      </c>
      <c r="B56" s="72" t="s">
        <v>54</v>
      </c>
      <c r="C56" s="60"/>
      <c r="D56" s="58"/>
      <c r="E56" s="73"/>
      <c r="F56" s="59"/>
      <c r="G56" s="58"/>
      <c r="H56" s="60"/>
      <c r="I56" s="66"/>
      <c r="J56" s="50"/>
      <c r="K56" s="52">
        <f>K57+K58</f>
        <v>0</v>
      </c>
      <c r="L56" s="52">
        <f>L57+L58</f>
        <v>0</v>
      </c>
      <c r="M56" s="52">
        <f>M57+M58</f>
        <v>0</v>
      </c>
      <c r="N56" s="52">
        <f>N57+N58</f>
        <v>0</v>
      </c>
      <c r="O56" s="52">
        <f>O57+O58</f>
        <v>0</v>
      </c>
      <c r="P56" s="52"/>
      <c r="Q56" s="52"/>
      <c r="R56" s="46"/>
      <c r="S56" s="53"/>
      <c r="T56" s="53"/>
      <c r="U56" s="53"/>
      <c r="V56" s="53"/>
      <c r="W56" s="53"/>
      <c r="X56" s="53"/>
      <c r="Y56" s="53"/>
      <c r="Z56" s="53"/>
      <c r="AA56" s="53"/>
    </row>
    <row r="57" spans="1:27" s="54" customFormat="1" ht="15.75" customHeight="1" hidden="1">
      <c r="A57" s="56"/>
      <c r="B57" s="55" t="s">
        <v>69</v>
      </c>
      <c r="C57" s="60"/>
      <c r="D57" s="58"/>
      <c r="E57" s="73"/>
      <c r="F57" s="59"/>
      <c r="G57" s="58"/>
      <c r="H57" s="60"/>
      <c r="I57" s="66"/>
      <c r="J57" s="50"/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/>
      <c r="Q57" s="52"/>
      <c r="R57" s="46"/>
      <c r="S57" s="53"/>
      <c r="T57" s="53"/>
      <c r="U57" s="53"/>
      <c r="V57" s="53"/>
      <c r="W57" s="53"/>
      <c r="X57" s="53"/>
      <c r="Y57" s="53"/>
      <c r="Z57" s="53"/>
      <c r="AA57" s="53"/>
    </row>
    <row r="58" spans="1:27" s="54" customFormat="1" ht="15.75" customHeight="1" hidden="1">
      <c r="A58" s="56"/>
      <c r="B58" s="55" t="s">
        <v>70</v>
      </c>
      <c r="C58" s="60"/>
      <c r="D58" s="58"/>
      <c r="E58" s="73"/>
      <c r="F58" s="59"/>
      <c r="G58" s="58"/>
      <c r="H58" s="60"/>
      <c r="I58" s="66"/>
      <c r="J58" s="50"/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/>
      <c r="Q58" s="52"/>
      <c r="R58" s="46"/>
      <c r="S58" s="53"/>
      <c r="T58" s="53"/>
      <c r="U58" s="53"/>
      <c r="V58" s="53"/>
      <c r="W58" s="53"/>
      <c r="X58" s="53"/>
      <c r="Y58" s="53"/>
      <c r="Z58" s="53"/>
      <c r="AA58" s="53"/>
    </row>
    <row r="59" spans="1:27" s="54" customFormat="1" ht="15.75">
      <c r="A59" s="56" t="s">
        <v>55</v>
      </c>
      <c r="B59" s="55" t="s">
        <v>56</v>
      </c>
      <c r="C59" s="49"/>
      <c r="D59" s="60"/>
      <c r="E59" s="74"/>
      <c r="F59" s="59"/>
      <c r="G59" s="60"/>
      <c r="H59" s="75"/>
      <c r="I59" s="76"/>
      <c r="J59" s="50"/>
      <c r="K59" s="52">
        <f aca="true" t="shared" si="6" ref="K59:Q59">K60+K62</f>
        <v>0</v>
      </c>
      <c r="L59" s="52">
        <f t="shared" si="6"/>
        <v>0</v>
      </c>
      <c r="M59" s="52">
        <f t="shared" si="6"/>
        <v>0</v>
      </c>
      <c r="N59" s="52">
        <f t="shared" si="6"/>
        <v>0</v>
      </c>
      <c r="O59" s="52">
        <f t="shared" si="6"/>
        <v>0</v>
      </c>
      <c r="P59" s="52">
        <f t="shared" si="6"/>
        <v>0</v>
      </c>
      <c r="Q59" s="52">
        <f t="shared" si="6"/>
        <v>0</v>
      </c>
      <c r="R59" s="46"/>
      <c r="S59" s="53"/>
      <c r="T59" s="53"/>
      <c r="U59" s="53"/>
      <c r="V59" s="53"/>
      <c r="W59" s="53"/>
      <c r="X59" s="53"/>
      <c r="Y59" s="53"/>
      <c r="Z59" s="53"/>
      <c r="AA59" s="53"/>
    </row>
    <row r="60" spans="1:27" s="54" customFormat="1" ht="15.75" customHeight="1">
      <c r="A60" s="56"/>
      <c r="B60" s="55" t="s">
        <v>69</v>
      </c>
      <c r="C60" s="49"/>
      <c r="D60" s="60"/>
      <c r="E60" s="74"/>
      <c r="F60" s="59"/>
      <c r="G60" s="60"/>
      <c r="H60" s="75"/>
      <c r="I60" s="76"/>
      <c r="J60" s="50"/>
      <c r="K60" s="52">
        <f aca="true" t="shared" si="7" ref="K60:R60">SUM(K61)</f>
        <v>0</v>
      </c>
      <c r="L60" s="52">
        <f t="shared" si="7"/>
        <v>0</v>
      </c>
      <c r="M60" s="52">
        <f t="shared" si="7"/>
        <v>0</v>
      </c>
      <c r="N60" s="52">
        <f>SUM(N61)</f>
        <v>0</v>
      </c>
      <c r="O60" s="52">
        <f t="shared" si="7"/>
        <v>0</v>
      </c>
      <c r="P60" s="52">
        <f t="shared" si="7"/>
        <v>0</v>
      </c>
      <c r="Q60" s="52">
        <f t="shared" si="7"/>
        <v>0</v>
      </c>
      <c r="R60" s="52">
        <f t="shared" si="7"/>
        <v>0</v>
      </c>
      <c r="S60" s="53"/>
      <c r="T60" s="53"/>
      <c r="U60" s="53"/>
      <c r="V60" s="53"/>
      <c r="W60" s="53"/>
      <c r="X60" s="53"/>
      <c r="Y60" s="53"/>
      <c r="Z60" s="53"/>
      <c r="AA60" s="53"/>
    </row>
    <row r="61" spans="1:27" s="278" customFormat="1" ht="41.25" customHeight="1">
      <c r="A61" s="347"/>
      <c r="B61" s="348"/>
      <c r="C61" s="267"/>
      <c r="D61" s="265"/>
      <c r="E61" s="349"/>
      <c r="F61" s="273"/>
      <c r="G61" s="265"/>
      <c r="H61" s="265"/>
      <c r="I61" s="265"/>
      <c r="J61" s="267"/>
      <c r="K61" s="265"/>
      <c r="L61" s="265"/>
      <c r="M61" s="265"/>
      <c r="N61" s="265"/>
      <c r="O61" s="265"/>
      <c r="P61" s="265"/>
      <c r="Q61" s="265"/>
      <c r="R61" s="339"/>
      <c r="S61" s="277"/>
      <c r="T61" s="277"/>
      <c r="U61" s="277"/>
      <c r="V61" s="277"/>
      <c r="W61" s="277"/>
      <c r="X61" s="277"/>
      <c r="Y61" s="277"/>
      <c r="Z61" s="277"/>
      <c r="AA61" s="277"/>
    </row>
    <row r="62" spans="1:27" s="54" customFormat="1" ht="15" customHeight="1">
      <c r="A62" s="56"/>
      <c r="B62" s="55" t="s">
        <v>70</v>
      </c>
      <c r="C62" s="49"/>
      <c r="D62" s="60"/>
      <c r="E62" s="74"/>
      <c r="F62" s="59"/>
      <c r="G62" s="60"/>
      <c r="H62" s="75"/>
      <c r="I62" s="76"/>
      <c r="J62" s="50"/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46"/>
      <c r="S62" s="53"/>
      <c r="T62" s="53"/>
      <c r="U62" s="53"/>
      <c r="V62" s="53"/>
      <c r="W62" s="53"/>
      <c r="X62" s="53"/>
      <c r="Y62" s="53"/>
      <c r="Z62" s="53"/>
      <c r="AA62" s="53"/>
    </row>
    <row r="63" spans="1:27" s="54" customFormat="1" ht="15.75">
      <c r="A63" s="56" t="s">
        <v>57</v>
      </c>
      <c r="B63" s="55" t="s">
        <v>58</v>
      </c>
      <c r="C63" s="60"/>
      <c r="D63" s="58"/>
      <c r="E63" s="73"/>
      <c r="F63" s="59"/>
      <c r="G63" s="58"/>
      <c r="H63" s="60"/>
      <c r="I63" s="66"/>
      <c r="J63" s="50"/>
      <c r="K63" s="52">
        <f>K64+K69</f>
        <v>0</v>
      </c>
      <c r="L63" s="52">
        <f>L64+L69</f>
        <v>0</v>
      </c>
      <c r="M63" s="52">
        <f>M64+M69</f>
        <v>0</v>
      </c>
      <c r="N63" s="52">
        <f>N64+N69</f>
        <v>0</v>
      </c>
      <c r="O63" s="52">
        <f>O64+O69</f>
        <v>0</v>
      </c>
      <c r="P63" s="52">
        <f>P64+P67</f>
        <v>0</v>
      </c>
      <c r="Q63" s="52">
        <f>Q64+Q67</f>
        <v>0</v>
      </c>
      <c r="R63" s="46"/>
      <c r="S63" s="53"/>
      <c r="T63" s="53"/>
      <c r="U63" s="53"/>
      <c r="V63" s="53"/>
      <c r="W63" s="53"/>
      <c r="X63" s="53"/>
      <c r="Y63" s="53"/>
      <c r="Z63" s="53"/>
      <c r="AA63" s="53"/>
    </row>
    <row r="64" spans="1:27" s="54" customFormat="1" ht="15.75">
      <c r="A64" s="56"/>
      <c r="B64" s="55" t="s">
        <v>87</v>
      </c>
      <c r="C64" s="60"/>
      <c r="D64" s="58"/>
      <c r="E64" s="73"/>
      <c r="F64" s="59"/>
      <c r="G64" s="58"/>
      <c r="H64" s="60"/>
      <c r="I64" s="66"/>
      <c r="J64" s="46"/>
      <c r="K64" s="52">
        <f aca="true" t="shared" si="8" ref="K64:Q64">SUM(K65:K66)</f>
        <v>0</v>
      </c>
      <c r="L64" s="52">
        <f t="shared" si="8"/>
        <v>0</v>
      </c>
      <c r="M64" s="52">
        <f t="shared" si="8"/>
        <v>0</v>
      </c>
      <c r="N64" s="52">
        <f t="shared" si="8"/>
        <v>0</v>
      </c>
      <c r="O64" s="52">
        <f t="shared" si="8"/>
        <v>0</v>
      </c>
      <c r="P64" s="52">
        <f t="shared" si="8"/>
        <v>0</v>
      </c>
      <c r="Q64" s="52">
        <f t="shared" si="8"/>
        <v>0</v>
      </c>
      <c r="R64" s="52"/>
      <c r="S64" s="53"/>
      <c r="T64" s="53"/>
      <c r="U64" s="53"/>
      <c r="V64" s="53"/>
      <c r="W64" s="53"/>
      <c r="X64" s="53"/>
      <c r="Y64" s="53"/>
      <c r="Z64" s="53"/>
      <c r="AA64" s="53"/>
    </row>
    <row r="65" spans="1:27" s="193" customFormat="1" ht="36" customHeight="1">
      <c r="A65" s="191"/>
      <c r="B65" s="201"/>
      <c r="C65" s="194"/>
      <c r="D65" s="195"/>
      <c r="E65" s="194"/>
      <c r="F65" s="202"/>
      <c r="G65" s="203"/>
      <c r="H65" s="195"/>
      <c r="I65" s="195"/>
      <c r="J65" s="204"/>
      <c r="K65" s="205"/>
      <c r="L65" s="203"/>
      <c r="M65" s="192"/>
      <c r="N65" s="192"/>
      <c r="O65" s="195"/>
      <c r="P65" s="195"/>
      <c r="Q65" s="195"/>
      <c r="R65" s="194"/>
      <c r="S65" s="196"/>
      <c r="T65" s="196"/>
      <c r="U65" s="196"/>
      <c r="V65" s="196"/>
      <c r="W65" s="196"/>
      <c r="X65" s="196"/>
      <c r="Y65" s="196"/>
      <c r="Z65" s="196"/>
      <c r="AA65" s="196"/>
    </row>
    <row r="66" spans="1:27" s="193" customFormat="1" ht="37.5" customHeight="1">
      <c r="A66" s="191"/>
      <c r="B66" s="201"/>
      <c r="C66" s="194"/>
      <c r="D66" s="195"/>
      <c r="E66" s="200"/>
      <c r="F66" s="202"/>
      <c r="G66" s="203"/>
      <c r="H66" s="195"/>
      <c r="I66" s="195"/>
      <c r="J66" s="204"/>
      <c r="K66" s="205"/>
      <c r="L66" s="203"/>
      <c r="M66" s="192"/>
      <c r="N66" s="192"/>
      <c r="O66" s="195"/>
      <c r="P66" s="195"/>
      <c r="Q66" s="195"/>
      <c r="R66" s="206"/>
      <c r="S66" s="196"/>
      <c r="T66" s="196"/>
      <c r="U66" s="196"/>
      <c r="V66" s="196"/>
      <c r="W66" s="196"/>
      <c r="X66" s="196"/>
      <c r="Y66" s="196"/>
      <c r="Z66" s="196"/>
      <c r="AA66" s="196"/>
    </row>
    <row r="67" spans="1:27" s="43" customFormat="1" ht="15.75" customHeight="1" hidden="1">
      <c r="A67" s="56"/>
      <c r="B67" s="55" t="s">
        <v>70</v>
      </c>
      <c r="C67" s="60"/>
      <c r="D67" s="57"/>
      <c r="E67" s="50"/>
      <c r="F67" s="48"/>
      <c r="G67" s="57"/>
      <c r="H67" s="60"/>
      <c r="I67" s="46"/>
      <c r="J67" s="52"/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42"/>
      <c r="T67" s="42"/>
      <c r="U67" s="42"/>
      <c r="V67" s="42"/>
      <c r="W67" s="42"/>
      <c r="X67" s="42"/>
      <c r="Y67" s="42"/>
      <c r="Z67" s="42"/>
      <c r="AA67" s="42"/>
    </row>
    <row r="68" spans="1:27" s="43" customFormat="1" ht="15.75" customHeight="1" hidden="1">
      <c r="A68" s="56"/>
      <c r="B68" s="55"/>
      <c r="C68" s="60"/>
      <c r="D68" s="57"/>
      <c r="E68" s="50"/>
      <c r="F68" s="48"/>
      <c r="G68" s="57"/>
      <c r="H68" s="60"/>
      <c r="I68" s="46"/>
      <c r="J68" s="52"/>
      <c r="K68" s="52"/>
      <c r="L68" s="52"/>
      <c r="M68" s="52"/>
      <c r="N68" s="52"/>
      <c r="O68" s="52"/>
      <c r="P68" s="52"/>
      <c r="Q68" s="52"/>
      <c r="R68" s="5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s="43" customFormat="1" ht="15.75">
      <c r="A69" s="56"/>
      <c r="B69" s="55" t="s">
        <v>70</v>
      </c>
      <c r="C69" s="60"/>
      <c r="D69" s="57"/>
      <c r="E69" s="50"/>
      <c r="F69" s="48"/>
      <c r="G69" s="57"/>
      <c r="H69" s="60"/>
      <c r="I69" s="46"/>
      <c r="J69" s="52"/>
      <c r="K69" s="52">
        <f>K70</f>
        <v>0</v>
      </c>
      <c r="L69" s="52">
        <f>L70</f>
        <v>0</v>
      </c>
      <c r="M69" s="52">
        <f>M70</f>
        <v>0</v>
      </c>
      <c r="N69" s="52">
        <f>N70</f>
        <v>0</v>
      </c>
      <c r="O69" s="52">
        <f>O70</f>
        <v>0</v>
      </c>
      <c r="P69" s="52"/>
      <c r="Q69" s="52"/>
      <c r="R69" s="5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s="222" customFormat="1" ht="42" customHeight="1">
      <c r="A70" s="249"/>
      <c r="B70" s="201"/>
      <c r="C70" s="201"/>
      <c r="D70" s="201"/>
      <c r="E70" s="201"/>
      <c r="F70" s="202"/>
      <c r="G70" s="201"/>
      <c r="H70" s="201"/>
      <c r="I70" s="201"/>
      <c r="J70" s="201"/>
      <c r="K70" s="223"/>
      <c r="L70" s="223"/>
      <c r="M70" s="223"/>
      <c r="N70" s="201"/>
      <c r="O70" s="223"/>
      <c r="P70" s="201"/>
      <c r="Q70" s="201"/>
      <c r="R70" s="201"/>
      <c r="S70" s="221"/>
      <c r="T70" s="221"/>
      <c r="U70" s="221"/>
      <c r="V70" s="221"/>
      <c r="W70" s="221"/>
      <c r="X70" s="221"/>
      <c r="Y70" s="221"/>
      <c r="Z70" s="221"/>
      <c r="AA70" s="221"/>
    </row>
    <row r="71" spans="1:27" s="54" customFormat="1" ht="31.5">
      <c r="A71" s="77" t="s">
        <v>59</v>
      </c>
      <c r="B71" s="55" t="s">
        <v>60</v>
      </c>
      <c r="C71" s="60"/>
      <c r="D71" s="55"/>
      <c r="E71" s="74"/>
      <c r="F71" s="55"/>
      <c r="G71" s="60"/>
      <c r="H71" s="55"/>
      <c r="I71" s="52">
        <f aca="true" t="shared" si="9" ref="I71:N71">I72+I73</f>
        <v>0</v>
      </c>
      <c r="J71" s="52">
        <f t="shared" si="9"/>
        <v>0</v>
      </c>
      <c r="K71" s="52">
        <f t="shared" si="9"/>
        <v>0</v>
      </c>
      <c r="L71" s="52">
        <f t="shared" si="9"/>
        <v>0</v>
      </c>
      <c r="M71" s="52">
        <f t="shared" si="9"/>
        <v>0</v>
      </c>
      <c r="N71" s="52">
        <f t="shared" si="9"/>
        <v>0</v>
      </c>
      <c r="O71" s="52">
        <f>O72+O73</f>
        <v>0</v>
      </c>
      <c r="P71" s="52"/>
      <c r="Q71" s="52"/>
      <c r="R71" s="49"/>
      <c r="S71" s="53"/>
      <c r="T71" s="53"/>
      <c r="U71" s="53"/>
      <c r="V71" s="53"/>
      <c r="W71" s="53"/>
      <c r="X71" s="53"/>
      <c r="Y71" s="53"/>
      <c r="Z71" s="53"/>
      <c r="AA71" s="53"/>
    </row>
    <row r="72" spans="1:27" s="54" customFormat="1" ht="15.75" customHeight="1" hidden="1">
      <c r="A72" s="77"/>
      <c r="B72" s="55" t="s">
        <v>86</v>
      </c>
      <c r="C72" s="60"/>
      <c r="D72" s="55"/>
      <c r="E72" s="74"/>
      <c r="F72" s="55"/>
      <c r="G72" s="60"/>
      <c r="H72" s="55"/>
      <c r="I72" s="76"/>
      <c r="J72" s="46"/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53"/>
      <c r="T72" s="53"/>
      <c r="U72" s="53"/>
      <c r="V72" s="53"/>
      <c r="W72" s="53"/>
      <c r="X72" s="53"/>
      <c r="Y72" s="53"/>
      <c r="Z72" s="53"/>
      <c r="AA72" s="53"/>
    </row>
    <row r="73" spans="1:27" s="54" customFormat="1" ht="15.75" customHeight="1" hidden="1">
      <c r="A73" s="77"/>
      <c r="B73" s="55" t="s">
        <v>73</v>
      </c>
      <c r="C73" s="57"/>
      <c r="D73" s="52"/>
      <c r="E73" s="52"/>
      <c r="F73" s="52"/>
      <c r="G73" s="52"/>
      <c r="H73" s="52"/>
      <c r="I73" s="52"/>
      <c r="J73" s="52"/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3"/>
      <c r="T73" s="53"/>
      <c r="U73" s="53"/>
      <c r="V73" s="53"/>
      <c r="W73" s="53"/>
      <c r="X73" s="53"/>
      <c r="Y73" s="53"/>
      <c r="Z73" s="53"/>
      <c r="AA73" s="53"/>
    </row>
    <row r="74" spans="1:27" s="43" customFormat="1" ht="15.75">
      <c r="A74" s="56" t="s">
        <v>61</v>
      </c>
      <c r="B74" s="55" t="s">
        <v>62</v>
      </c>
      <c r="C74" s="60"/>
      <c r="D74" s="60"/>
      <c r="E74" s="60"/>
      <c r="F74" s="60"/>
      <c r="G74" s="60"/>
      <c r="H74" s="60"/>
      <c r="I74" s="60"/>
      <c r="J74" s="57"/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/>
      <c r="Q74" s="52"/>
      <c r="R74" s="57"/>
      <c r="S74" s="42"/>
      <c r="T74" s="42"/>
      <c r="U74" s="42"/>
      <c r="V74" s="42"/>
      <c r="W74" s="42"/>
      <c r="X74" s="42"/>
      <c r="Y74" s="42"/>
      <c r="Z74" s="42"/>
      <c r="AA74" s="42"/>
    </row>
    <row r="75" spans="1:27" s="43" customFormat="1" ht="15.75" customHeight="1" hidden="1">
      <c r="A75" s="56"/>
      <c r="B75" s="55" t="s">
        <v>86</v>
      </c>
      <c r="C75" s="60"/>
      <c r="D75" s="60"/>
      <c r="E75" s="60"/>
      <c r="F75" s="60"/>
      <c r="G75" s="60"/>
      <c r="H75" s="60"/>
      <c r="I75" s="60"/>
      <c r="J75" s="57"/>
      <c r="K75" s="52"/>
      <c r="L75" s="52"/>
      <c r="M75" s="52"/>
      <c r="N75" s="52"/>
      <c r="O75" s="52"/>
      <c r="P75" s="52"/>
      <c r="Q75" s="52"/>
      <c r="R75" s="57"/>
      <c r="S75" s="42"/>
      <c r="T75" s="42"/>
      <c r="U75" s="42"/>
      <c r="V75" s="42"/>
      <c r="W75" s="42"/>
      <c r="X75" s="42"/>
      <c r="Y75" s="42"/>
      <c r="Z75" s="42"/>
      <c r="AA75" s="42"/>
    </row>
    <row r="76" spans="1:27" s="43" customFormat="1" ht="15.75" customHeight="1" hidden="1">
      <c r="A76" s="56"/>
      <c r="B76" s="55" t="s">
        <v>73</v>
      </c>
      <c r="C76" s="60"/>
      <c r="D76" s="60"/>
      <c r="E76" s="60"/>
      <c r="F76" s="60"/>
      <c r="G76" s="60"/>
      <c r="H76" s="60"/>
      <c r="I76" s="60"/>
      <c r="J76" s="57"/>
      <c r="K76" s="52"/>
      <c r="L76" s="52"/>
      <c r="M76" s="52"/>
      <c r="N76" s="52"/>
      <c r="O76" s="52"/>
      <c r="P76" s="52"/>
      <c r="Q76" s="52"/>
      <c r="R76" s="57"/>
      <c r="S76" s="42"/>
      <c r="T76" s="42"/>
      <c r="U76" s="42"/>
      <c r="V76" s="42"/>
      <c r="W76" s="42"/>
      <c r="X76" s="42"/>
      <c r="Y76" s="42"/>
      <c r="Z76" s="42"/>
      <c r="AA76" s="42"/>
    </row>
    <row r="77" spans="1:27" s="43" customFormat="1" ht="21" customHeight="1">
      <c r="A77" s="56" t="s">
        <v>63</v>
      </c>
      <c r="B77" s="55" t="s">
        <v>137</v>
      </c>
      <c r="C77" s="60"/>
      <c r="D77" s="60"/>
      <c r="E77" s="60"/>
      <c r="F77" s="60"/>
      <c r="G77" s="60"/>
      <c r="H77" s="60"/>
      <c r="I77" s="60"/>
      <c r="J77" s="57"/>
      <c r="K77" s="52">
        <f>K81</f>
        <v>0</v>
      </c>
      <c r="L77" s="52">
        <f>L81</f>
        <v>0</v>
      </c>
      <c r="M77" s="52">
        <f>M81</f>
        <v>0</v>
      </c>
      <c r="N77" s="52">
        <f>N81</f>
        <v>0</v>
      </c>
      <c r="O77" s="52">
        <f>O81</f>
        <v>0</v>
      </c>
      <c r="P77" s="52"/>
      <c r="Q77" s="52"/>
      <c r="R77" s="57"/>
      <c r="S77" s="42"/>
      <c r="T77" s="42"/>
      <c r="U77" s="42"/>
      <c r="V77" s="42"/>
      <c r="W77" s="42"/>
      <c r="X77" s="42"/>
      <c r="Y77" s="42"/>
      <c r="Z77" s="42"/>
      <c r="AA77" s="42"/>
    </row>
    <row r="78" spans="1:27" s="43" customFormat="1" ht="15.75" customHeight="1" hidden="1">
      <c r="A78" s="56"/>
      <c r="B78" s="55" t="s">
        <v>86</v>
      </c>
      <c r="C78" s="60"/>
      <c r="D78" s="60"/>
      <c r="E78" s="60"/>
      <c r="F78" s="60"/>
      <c r="G78" s="60"/>
      <c r="H78" s="60"/>
      <c r="I78" s="60"/>
      <c r="J78" s="57"/>
      <c r="K78" s="52"/>
      <c r="L78" s="52"/>
      <c r="M78" s="52"/>
      <c r="N78" s="80"/>
      <c r="O78" s="52"/>
      <c r="P78" s="52"/>
      <c r="Q78" s="52"/>
      <c r="R78" s="57"/>
      <c r="S78" s="42"/>
      <c r="T78" s="42"/>
      <c r="U78" s="42"/>
      <c r="V78" s="42"/>
      <c r="W78" s="42"/>
      <c r="X78" s="42"/>
      <c r="Y78" s="42"/>
      <c r="Z78" s="42"/>
      <c r="AA78" s="42"/>
    </row>
    <row r="79" spans="1:27" s="43" customFormat="1" ht="15.75" customHeight="1" hidden="1">
      <c r="A79" s="56"/>
      <c r="B79" s="55" t="s">
        <v>73</v>
      </c>
      <c r="C79" s="60"/>
      <c r="D79" s="60"/>
      <c r="E79" s="60"/>
      <c r="F79" s="60"/>
      <c r="G79" s="60"/>
      <c r="H79" s="60"/>
      <c r="I79" s="60"/>
      <c r="J79" s="57"/>
      <c r="K79" s="52"/>
      <c r="L79" s="52"/>
      <c r="M79" s="52"/>
      <c r="N79" s="80"/>
      <c r="O79" s="52"/>
      <c r="P79" s="52"/>
      <c r="Q79" s="52"/>
      <c r="R79" s="57"/>
      <c r="S79" s="42"/>
      <c r="T79" s="42"/>
      <c r="U79" s="42"/>
      <c r="V79" s="42"/>
      <c r="W79" s="42"/>
      <c r="X79" s="42"/>
      <c r="Y79" s="42"/>
      <c r="Z79" s="42"/>
      <c r="AA79" s="42"/>
    </row>
    <row r="80" spans="1:27" s="43" customFormat="1" ht="15.75">
      <c r="A80" s="56"/>
      <c r="B80" s="55" t="s">
        <v>69</v>
      </c>
      <c r="C80" s="60"/>
      <c r="D80" s="60"/>
      <c r="E80" s="60"/>
      <c r="F80" s="60"/>
      <c r="G80" s="60"/>
      <c r="H80" s="60"/>
      <c r="I80" s="60"/>
      <c r="J80" s="57"/>
      <c r="K80" s="52">
        <f>K81</f>
        <v>0</v>
      </c>
      <c r="L80" s="52">
        <f>L81</f>
        <v>0</v>
      </c>
      <c r="M80" s="52">
        <f>M81</f>
        <v>0</v>
      </c>
      <c r="N80" s="52">
        <f>N81</f>
        <v>0</v>
      </c>
      <c r="O80" s="52">
        <f>O81</f>
        <v>0</v>
      </c>
      <c r="P80" s="52"/>
      <c r="Q80" s="52"/>
      <c r="R80" s="224"/>
      <c r="S80" s="42"/>
      <c r="T80" s="42"/>
      <c r="U80" s="42"/>
      <c r="V80" s="42"/>
      <c r="W80" s="42"/>
      <c r="X80" s="42"/>
      <c r="Y80" s="42"/>
      <c r="Z80" s="42"/>
      <c r="AA80" s="42"/>
    </row>
    <row r="81" spans="1:27" s="43" customFormat="1" ht="38.25" customHeight="1">
      <c r="A81" s="201"/>
      <c r="B81" s="201"/>
      <c r="C81" s="201"/>
      <c r="D81" s="201"/>
      <c r="E81" s="201"/>
      <c r="F81" s="202"/>
      <c r="G81" s="233"/>
      <c r="H81" s="201"/>
      <c r="I81" s="201"/>
      <c r="J81" s="201"/>
      <c r="K81" s="223"/>
      <c r="L81" s="223"/>
      <c r="M81" s="223"/>
      <c r="N81" s="223"/>
      <c r="O81" s="223"/>
      <c r="P81" s="201"/>
      <c r="Q81" s="201"/>
      <c r="R81" s="57"/>
      <c r="S81" s="42"/>
      <c r="T81" s="42"/>
      <c r="U81" s="42"/>
      <c r="V81" s="42"/>
      <c r="W81" s="42"/>
      <c r="X81" s="42"/>
      <c r="Y81" s="42"/>
      <c r="Z81" s="42"/>
      <c r="AA81" s="42"/>
    </row>
    <row r="82" spans="1:27" s="54" customFormat="1" ht="15.75">
      <c r="A82" s="56" t="s">
        <v>65</v>
      </c>
      <c r="B82" s="55" t="s">
        <v>66</v>
      </c>
      <c r="C82" s="49"/>
      <c r="D82" s="46"/>
      <c r="E82" s="50"/>
      <c r="F82" s="48"/>
      <c r="G82" s="46"/>
      <c r="H82" s="49"/>
      <c r="I82" s="76"/>
      <c r="J82" s="50"/>
      <c r="K82" s="52">
        <f>K83+K84</f>
        <v>0</v>
      </c>
      <c r="L82" s="52">
        <f>L83+L84</f>
        <v>0</v>
      </c>
      <c r="M82" s="52">
        <f>M83+M84</f>
        <v>0</v>
      </c>
      <c r="N82" s="52">
        <f>N83+N84</f>
        <v>0</v>
      </c>
      <c r="O82" s="52">
        <f>O83+O84</f>
        <v>0</v>
      </c>
      <c r="P82" s="52"/>
      <c r="Q82" s="52"/>
      <c r="R82" s="46"/>
      <c r="S82" s="53"/>
      <c r="T82" s="53"/>
      <c r="U82" s="53"/>
      <c r="V82" s="53"/>
      <c r="W82" s="53"/>
      <c r="X82" s="53"/>
      <c r="Y82" s="53"/>
      <c r="Z82" s="53"/>
      <c r="AA82" s="53"/>
    </row>
    <row r="83" spans="1:27" s="54" customFormat="1" ht="15.75" customHeight="1" hidden="1">
      <c r="A83" s="44"/>
      <c r="B83" s="55" t="s">
        <v>76</v>
      </c>
      <c r="C83" s="49"/>
      <c r="D83" s="46"/>
      <c r="E83" s="50"/>
      <c r="F83" s="48"/>
      <c r="G83" s="46"/>
      <c r="H83" s="49"/>
      <c r="I83" s="76"/>
      <c r="J83" s="50"/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46"/>
      <c r="S83" s="53"/>
      <c r="T83" s="53"/>
      <c r="U83" s="53"/>
      <c r="V83" s="53"/>
      <c r="W83" s="53"/>
      <c r="X83" s="53"/>
      <c r="Y83" s="53"/>
      <c r="Z83" s="53"/>
      <c r="AA83" s="53"/>
    </row>
    <row r="84" spans="1:27" s="84" customFormat="1" ht="15.75" customHeight="1" hidden="1">
      <c r="A84" s="81"/>
      <c r="B84" s="55" t="s">
        <v>73</v>
      </c>
      <c r="C84" s="60"/>
      <c r="D84" s="55"/>
      <c r="E84" s="74"/>
      <c r="F84" s="55"/>
      <c r="G84" s="60"/>
      <c r="H84" s="55"/>
      <c r="I84" s="82"/>
      <c r="J84" s="65"/>
      <c r="K84" s="52">
        <f>K85</f>
        <v>0</v>
      </c>
      <c r="L84" s="52">
        <f>L85</f>
        <v>0</v>
      </c>
      <c r="M84" s="52">
        <f>M85</f>
        <v>0</v>
      </c>
      <c r="N84" s="52">
        <f>N85</f>
        <v>0</v>
      </c>
      <c r="O84" s="52">
        <f>O85</f>
        <v>0</v>
      </c>
      <c r="P84" s="52"/>
      <c r="Q84" s="52"/>
      <c r="R84" s="46"/>
      <c r="S84" s="83"/>
      <c r="T84" s="83"/>
      <c r="U84" s="83"/>
      <c r="V84" s="83"/>
      <c r="W84" s="83"/>
      <c r="X84" s="83"/>
      <c r="Y84" s="83"/>
      <c r="Z84" s="83"/>
      <c r="AA84" s="83"/>
    </row>
    <row r="85" spans="1:27" s="120" customFormat="1" ht="15.75" customHeight="1" hidden="1">
      <c r="A85" s="118"/>
      <c r="B85" s="173"/>
      <c r="C85" s="49"/>
      <c r="D85" s="46"/>
      <c r="E85" s="50"/>
      <c r="F85" s="48"/>
      <c r="G85" s="46"/>
      <c r="H85" s="46"/>
      <c r="I85" s="76"/>
      <c r="J85" s="50"/>
      <c r="K85" s="51"/>
      <c r="L85" s="51"/>
      <c r="M85" s="46"/>
      <c r="N85" s="51"/>
      <c r="O85" s="51"/>
      <c r="P85" s="51"/>
      <c r="Q85" s="131"/>
      <c r="R85" s="85"/>
      <c r="S85" s="132"/>
      <c r="T85" s="46"/>
      <c r="U85" s="119"/>
      <c r="V85" s="119"/>
      <c r="W85" s="119"/>
      <c r="X85" s="119"/>
      <c r="Y85" s="119"/>
      <c r="Z85" s="119"/>
      <c r="AA85" s="119"/>
    </row>
    <row r="86" spans="1:27" s="84" customFormat="1" ht="15.75" customHeight="1">
      <c r="A86" s="86" t="s">
        <v>77</v>
      </c>
      <c r="B86" s="87" t="s">
        <v>19</v>
      </c>
      <c r="C86" s="88"/>
      <c r="D86" s="87"/>
      <c r="E86" s="87"/>
      <c r="F86" s="87"/>
      <c r="G86" s="87"/>
      <c r="H86" s="87"/>
      <c r="I86" s="87"/>
      <c r="J86" s="87"/>
      <c r="K86" s="89"/>
      <c r="L86" s="89"/>
      <c r="M86" s="89"/>
      <c r="N86" s="89"/>
      <c r="O86" s="95">
        <v>0</v>
      </c>
      <c r="P86" s="89"/>
      <c r="Q86" s="89"/>
      <c r="R86" s="90"/>
      <c r="S86" s="83"/>
      <c r="T86" s="83"/>
      <c r="U86" s="83"/>
      <c r="V86" s="83"/>
      <c r="W86" s="83"/>
      <c r="X86" s="83"/>
      <c r="Y86" s="83"/>
      <c r="Z86" s="83"/>
      <c r="AA86" s="83"/>
    </row>
    <row r="87" spans="1:27" s="84" customFormat="1" ht="15.75" customHeight="1">
      <c r="A87" s="91" t="s">
        <v>78</v>
      </c>
      <c r="B87" s="92" t="s">
        <v>44</v>
      </c>
      <c r="C87" s="93"/>
      <c r="D87" s="92"/>
      <c r="E87" s="92"/>
      <c r="F87" s="92"/>
      <c r="G87" s="92"/>
      <c r="H87" s="92"/>
      <c r="I87" s="92"/>
      <c r="J87" s="92"/>
      <c r="K87" s="94"/>
      <c r="L87" s="94"/>
      <c r="M87" s="94"/>
      <c r="N87" s="94"/>
      <c r="O87" s="207">
        <v>0</v>
      </c>
      <c r="P87" s="96"/>
      <c r="Q87" s="96"/>
      <c r="R87" s="96"/>
      <c r="S87" s="83"/>
      <c r="T87" s="83"/>
      <c r="U87" s="83"/>
      <c r="V87" s="83"/>
      <c r="W87" s="83"/>
      <c r="X87" s="83"/>
      <c r="Y87" s="83"/>
      <c r="Z87" s="83"/>
      <c r="AA87" s="83"/>
    </row>
    <row r="88" spans="1:27" s="84" customFormat="1" ht="15.75" customHeight="1">
      <c r="A88" s="98"/>
      <c r="B88" s="99"/>
      <c r="C88" s="100"/>
      <c r="D88" s="99"/>
      <c r="E88" s="99"/>
      <c r="F88" s="99"/>
      <c r="G88" s="99"/>
      <c r="H88" s="99"/>
      <c r="I88" s="99"/>
      <c r="J88" s="99"/>
      <c r="K88" s="97"/>
      <c r="L88" s="97"/>
      <c r="M88" s="97"/>
      <c r="N88" s="97"/>
      <c r="O88" s="101"/>
      <c r="P88" s="101"/>
      <c r="Q88" s="101"/>
      <c r="R88" s="100"/>
      <c r="S88" s="83"/>
      <c r="T88" s="83"/>
      <c r="U88" s="83"/>
      <c r="V88" s="83"/>
      <c r="W88" s="83"/>
      <c r="X88" s="83"/>
      <c r="Y88" s="83"/>
      <c r="Z88" s="83"/>
      <c r="AA88" s="83"/>
    </row>
    <row r="89" spans="1:18" ht="12.75">
      <c r="A89" s="102"/>
      <c r="B89" s="103"/>
      <c r="C89" s="104"/>
      <c r="D89" s="103"/>
      <c r="E89" s="103"/>
      <c r="F89" s="103"/>
      <c r="G89" s="103"/>
      <c r="H89" s="103"/>
      <c r="I89" s="103"/>
      <c r="J89" s="103"/>
      <c r="K89" s="105"/>
      <c r="L89" s="105"/>
      <c r="M89" s="105"/>
      <c r="N89" s="105"/>
      <c r="O89" s="105"/>
      <c r="P89" s="105"/>
      <c r="Q89" s="105"/>
      <c r="R89" s="106"/>
    </row>
    <row r="90" spans="1:18" ht="12.75">
      <c r="A90" s="102"/>
      <c r="B90" s="103"/>
      <c r="C90" s="104"/>
      <c r="D90" s="103"/>
      <c r="E90" s="103"/>
      <c r="F90" s="103"/>
      <c r="G90" s="103"/>
      <c r="H90" s="103"/>
      <c r="I90" s="103"/>
      <c r="J90" s="103"/>
      <c r="K90" s="105"/>
      <c r="L90" s="105"/>
      <c r="M90" s="105"/>
      <c r="N90" s="105"/>
      <c r="O90" s="105"/>
      <c r="P90" s="105"/>
      <c r="Q90" s="105"/>
      <c r="R90" s="106"/>
    </row>
    <row r="91" spans="1:18" ht="12.75">
      <c r="A91" s="102"/>
      <c r="B91" s="103"/>
      <c r="C91" s="104"/>
      <c r="D91" s="103"/>
      <c r="E91" s="103"/>
      <c r="F91" s="103"/>
      <c r="G91" s="103"/>
      <c r="H91" s="103"/>
      <c r="I91" s="103"/>
      <c r="J91" s="103"/>
      <c r="K91" s="105"/>
      <c r="L91" s="105"/>
      <c r="M91" s="105"/>
      <c r="N91" s="105"/>
      <c r="O91" s="105"/>
      <c r="P91" s="105"/>
      <c r="Q91" s="105"/>
      <c r="R91" s="106"/>
    </row>
    <row r="92" spans="1:18" ht="12.75">
      <c r="A92" s="102"/>
      <c r="B92" s="103"/>
      <c r="C92" s="104"/>
      <c r="D92" s="103"/>
      <c r="E92" s="103"/>
      <c r="F92" s="103"/>
      <c r="G92" s="103"/>
      <c r="H92" s="103"/>
      <c r="I92" s="103"/>
      <c r="J92" s="103"/>
      <c r="K92" s="105"/>
      <c r="L92" s="105"/>
      <c r="M92" s="105"/>
      <c r="N92" s="105"/>
      <c r="O92" s="105"/>
      <c r="P92" s="105"/>
      <c r="Q92" s="105"/>
      <c r="R92" s="106"/>
    </row>
    <row r="93" spans="1:18" ht="12.75">
      <c r="A93" s="102"/>
      <c r="B93" s="103"/>
      <c r="C93" s="104"/>
      <c r="D93" s="103"/>
      <c r="E93" s="103"/>
      <c r="F93" s="103"/>
      <c r="G93" s="103"/>
      <c r="H93" s="103"/>
      <c r="I93" s="103"/>
      <c r="J93" s="103"/>
      <c r="K93" s="105"/>
      <c r="L93" s="105"/>
      <c r="M93" s="105"/>
      <c r="N93" s="105"/>
      <c r="O93" s="105"/>
      <c r="P93" s="105"/>
      <c r="Q93" s="105"/>
      <c r="R93" s="106"/>
    </row>
    <row r="94" spans="1:27" s="110" customFormat="1" ht="15">
      <c r="A94" s="102"/>
      <c r="B94" s="103"/>
      <c r="C94" s="104"/>
      <c r="D94" s="103"/>
      <c r="E94" s="103"/>
      <c r="F94" s="103"/>
      <c r="G94" s="103"/>
      <c r="H94" s="103"/>
      <c r="I94" s="103"/>
      <c r="J94" s="103"/>
      <c r="K94" s="105"/>
      <c r="L94" s="105"/>
      <c r="M94" s="105"/>
      <c r="N94" s="105"/>
      <c r="O94" s="105"/>
      <c r="P94" s="105"/>
      <c r="Q94" s="105"/>
      <c r="R94" s="106"/>
      <c r="S94" s="107"/>
      <c r="T94" s="107"/>
      <c r="U94" s="107"/>
      <c r="V94" s="107"/>
      <c r="W94" s="107"/>
      <c r="X94" s="107"/>
      <c r="Y94" s="107"/>
      <c r="Z94" s="107"/>
      <c r="AA94" s="107"/>
    </row>
    <row r="95" spans="1:27" s="110" customFormat="1" ht="15">
      <c r="A95" s="102"/>
      <c r="B95" s="103"/>
      <c r="C95" s="104"/>
      <c r="D95" s="103"/>
      <c r="E95" s="103"/>
      <c r="F95" s="103"/>
      <c r="G95" s="103"/>
      <c r="H95" s="103"/>
      <c r="I95" s="103"/>
      <c r="J95" s="103"/>
      <c r="K95" s="105"/>
      <c r="L95" s="105"/>
      <c r="M95" s="105"/>
      <c r="N95" s="105"/>
      <c r="O95" s="105"/>
      <c r="P95" s="105"/>
      <c r="Q95" s="105"/>
      <c r="R95" s="106"/>
      <c r="S95" s="107"/>
      <c r="T95" s="107"/>
      <c r="U95" s="107"/>
      <c r="V95" s="107"/>
      <c r="W95" s="107"/>
      <c r="X95" s="107"/>
      <c r="Y95" s="107"/>
      <c r="Z95" s="107"/>
      <c r="AA95" s="107"/>
    </row>
    <row r="96" spans="1:27" s="110" customFormat="1" ht="15">
      <c r="A96" s="102"/>
      <c r="B96" s="103"/>
      <c r="C96" s="104"/>
      <c r="D96" s="103"/>
      <c r="E96" s="103"/>
      <c r="F96" s="103"/>
      <c r="G96" s="103"/>
      <c r="H96" s="103"/>
      <c r="I96" s="103"/>
      <c r="J96" s="103"/>
      <c r="K96" s="105"/>
      <c r="L96" s="105"/>
      <c r="M96" s="105"/>
      <c r="N96" s="105"/>
      <c r="O96" s="105"/>
      <c r="P96" s="105"/>
      <c r="Q96" s="105"/>
      <c r="R96" s="106"/>
      <c r="S96" s="107"/>
      <c r="T96" s="107"/>
      <c r="U96" s="107"/>
      <c r="V96" s="107"/>
      <c r="W96" s="107"/>
      <c r="X96" s="107"/>
      <c r="Y96" s="107"/>
      <c r="Z96" s="107"/>
      <c r="AA96" s="107"/>
    </row>
    <row r="97" spans="1:27" s="110" customFormat="1" ht="15">
      <c r="A97" s="102"/>
      <c r="B97" s="103"/>
      <c r="C97" s="104"/>
      <c r="D97" s="103"/>
      <c r="E97" s="103"/>
      <c r="F97" s="103"/>
      <c r="G97" s="103"/>
      <c r="H97" s="103"/>
      <c r="I97" s="103"/>
      <c r="J97" s="103"/>
      <c r="K97" s="105"/>
      <c r="L97" s="105"/>
      <c r="M97" s="105"/>
      <c r="N97" s="105"/>
      <c r="O97" s="105"/>
      <c r="P97" s="105"/>
      <c r="Q97" s="105"/>
      <c r="R97" s="106"/>
      <c r="S97" s="107"/>
      <c r="T97" s="107"/>
      <c r="U97" s="107"/>
      <c r="V97" s="107"/>
      <c r="W97" s="107"/>
      <c r="X97" s="107"/>
      <c r="Y97" s="107"/>
      <c r="Z97" s="107"/>
      <c r="AA97" s="107"/>
    </row>
    <row r="98" spans="1:18" ht="12.75">
      <c r="A98" s="102"/>
      <c r="B98" s="103"/>
      <c r="C98" s="104"/>
      <c r="D98" s="103"/>
      <c r="E98" s="103"/>
      <c r="F98" s="103"/>
      <c r="G98" s="103"/>
      <c r="H98" s="103"/>
      <c r="I98" s="103"/>
      <c r="J98" s="103"/>
      <c r="K98" s="105"/>
      <c r="L98" s="105"/>
      <c r="M98" s="105"/>
      <c r="N98" s="105"/>
      <c r="O98" s="105"/>
      <c r="P98" s="105"/>
      <c r="Q98" s="105"/>
      <c r="R98" s="106"/>
    </row>
    <row r="99" spans="1:18" ht="12.75">
      <c r="A99" s="102"/>
      <c r="B99" s="103"/>
      <c r="C99" s="104"/>
      <c r="D99" s="103"/>
      <c r="E99" s="103"/>
      <c r="F99" s="103"/>
      <c r="G99" s="103"/>
      <c r="H99" s="103"/>
      <c r="I99" s="103"/>
      <c r="J99" s="103"/>
      <c r="K99" s="105"/>
      <c r="L99" s="105"/>
      <c r="M99" s="105"/>
      <c r="N99" s="105"/>
      <c r="O99" s="105"/>
      <c r="P99" s="105"/>
      <c r="Q99" s="105"/>
      <c r="R99" s="106"/>
    </row>
    <row r="100" spans="1:18" ht="12.75">
      <c r="A100" s="102"/>
      <c r="B100" s="103"/>
      <c r="C100" s="104"/>
      <c r="D100" s="103"/>
      <c r="E100" s="103"/>
      <c r="F100" s="103"/>
      <c r="G100" s="103"/>
      <c r="H100" s="103"/>
      <c r="I100" s="103"/>
      <c r="J100" s="103"/>
      <c r="K100" s="105"/>
      <c r="L100" s="105"/>
      <c r="M100" s="105"/>
      <c r="N100" s="105"/>
      <c r="O100" s="105"/>
      <c r="P100" s="105"/>
      <c r="Q100" s="105"/>
      <c r="R100" s="106"/>
    </row>
  </sheetData>
  <sheetProtection/>
  <mergeCells count="30">
    <mergeCell ref="A5:R5"/>
    <mergeCell ref="A9:U9"/>
    <mergeCell ref="A6:T6"/>
    <mergeCell ref="A1:C1"/>
    <mergeCell ref="E1:T1"/>
    <mergeCell ref="A2:C2"/>
    <mergeCell ref="E2:T2"/>
    <mergeCell ref="A3:C3"/>
    <mergeCell ref="E3:T3"/>
    <mergeCell ref="A7:Q7"/>
    <mergeCell ref="O10:R10"/>
    <mergeCell ref="I11:I14"/>
    <mergeCell ref="J11:L11"/>
    <mergeCell ref="A11:A14"/>
    <mergeCell ref="O11:Q12"/>
    <mergeCell ref="O13:O14"/>
    <mergeCell ref="P13:Q13"/>
    <mergeCell ref="B8:Q8"/>
    <mergeCell ref="G11:G14"/>
    <mergeCell ref="H11:H14"/>
    <mergeCell ref="J12:J14"/>
    <mergeCell ref="K12:L13"/>
    <mergeCell ref="E11:E14"/>
    <mergeCell ref="F11:F14"/>
    <mergeCell ref="R11:R14"/>
    <mergeCell ref="M11:M14"/>
    <mergeCell ref="N11:N14"/>
    <mergeCell ref="B11:B14"/>
    <mergeCell ref="C11:C14"/>
    <mergeCell ref="D11:D14"/>
  </mergeCells>
  <printOptions horizontalCentered="1"/>
  <pageMargins left="0" right="0" top="0.5905511811023623" bottom="0.31496062992125984" header="0.2755905511811024" footer="0.1968503937007874"/>
  <pageSetup horizontalDpi="600" verticalDpi="600" orientation="landscape" paperSize="9" scale="6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</dc:creator>
  <cp:keywords/>
  <dc:description/>
  <cp:lastModifiedBy>Windows User</cp:lastModifiedBy>
  <cp:lastPrinted>2020-01-06T07:13:36Z</cp:lastPrinted>
  <dcterms:created xsi:type="dcterms:W3CDTF">2016-11-11T23:26:44Z</dcterms:created>
  <dcterms:modified xsi:type="dcterms:W3CDTF">2020-01-06T09:26:15Z</dcterms:modified>
  <cp:category/>
  <cp:version/>
  <cp:contentType/>
  <cp:contentStatus/>
</cp:coreProperties>
</file>