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HOI DONG NHAN DAN\CV NAM 2019\NGHI QUYET\"/>
    </mc:Choice>
  </mc:AlternateContent>
  <bookViews>
    <workbookView xWindow="120" yWindow="60" windowWidth="19095" windowHeight="8445" firstSheet="1" activeTab="1"/>
  </bookViews>
  <sheets>
    <sheet name="69" sheetId="7" state="hidden" r:id="rId1"/>
    <sheet name="01" sheetId="8" r:id="rId2"/>
    <sheet name="02" sheetId="1" r:id="rId3"/>
    <sheet name="03" sheetId="2" r:id="rId4"/>
    <sheet name="73" sheetId="3" state="hidden" r:id="rId5"/>
    <sheet name="04" sheetId="4" r:id="rId6"/>
    <sheet name="75" sheetId="10" state="hidden" r:id="rId7"/>
    <sheet name="76" sheetId="5" state="hidden" r:id="rId8"/>
    <sheet name="05" sheetId="6" r:id="rId9"/>
    <sheet name="06" sheetId="9" r:id="rId10"/>
    <sheet name="80a" sheetId="11" state="hidden" r:id="rId11"/>
    <sheet name="80b" sheetId="12" state="hidden" r:id="rId12"/>
    <sheet name="07" sheetId="13" r:id="rId13"/>
  </sheets>
  <definedNames>
    <definedName name="_xlnm.Print_Titles" localSheetId="2">'02'!$10:$11</definedName>
    <definedName name="_xlnm.Print_Titles" localSheetId="3">'03'!$10:$12</definedName>
    <definedName name="_xlnm.Print_Titles" localSheetId="5">'04'!$10:$11</definedName>
    <definedName name="_xlnm.Print_Titles" localSheetId="7">'76'!$7:$9</definedName>
    <definedName name="_xlnm.Print_Titles" localSheetId="10">'80a'!$5:$9</definedName>
    <definedName name="_xlnm.Print_Titles" localSheetId="11">'80b'!$5:$9</definedName>
  </definedNames>
  <calcPr calcId="152511"/>
</workbook>
</file>

<file path=xl/calcChain.xml><?xml version="1.0" encoding="utf-8"?>
<calcChain xmlns="http://schemas.openxmlformats.org/spreadsheetml/2006/main">
  <c r="N127" i="11" l="1"/>
  <c r="M127" i="11"/>
  <c r="L127" i="11"/>
  <c r="K127" i="11"/>
  <c r="N125" i="11"/>
  <c r="M125" i="11"/>
  <c r="L125" i="11"/>
  <c r="K125" i="11"/>
  <c r="K121" i="11" s="1"/>
  <c r="N123" i="11"/>
  <c r="L123" i="11"/>
  <c r="K123" i="11"/>
  <c r="N122" i="11"/>
  <c r="N121" i="11" s="1"/>
  <c r="L122" i="11"/>
  <c r="K122" i="11"/>
  <c r="M121" i="11"/>
  <c r="L121" i="11"/>
  <c r="O118" i="11"/>
  <c r="N118" i="11"/>
  <c r="M118" i="11"/>
  <c r="L118" i="11"/>
  <c r="K118" i="11"/>
  <c r="N115" i="11"/>
  <c r="N114" i="11" s="1"/>
  <c r="N25" i="11" s="1"/>
  <c r="M115" i="11"/>
  <c r="M114" i="11" s="1"/>
  <c r="M25" i="11" s="1"/>
  <c r="L115" i="11"/>
  <c r="K115" i="11"/>
  <c r="O114" i="11"/>
  <c r="O25" i="11" s="1"/>
  <c r="L114" i="11"/>
  <c r="K114" i="11"/>
  <c r="K25" i="11" s="1"/>
  <c r="N111" i="11"/>
  <c r="N107" i="11" s="1"/>
  <c r="N24" i="11" s="1"/>
  <c r="M111" i="11"/>
  <c r="L111" i="11"/>
  <c r="K111" i="11"/>
  <c r="O108" i="11"/>
  <c r="O107" i="11" s="1"/>
  <c r="O24" i="11" s="1"/>
  <c r="N108" i="11"/>
  <c r="M108" i="11"/>
  <c r="M107" i="11" s="1"/>
  <c r="M24" i="11" s="1"/>
  <c r="L108" i="11"/>
  <c r="L107" i="11" s="1"/>
  <c r="L24" i="11" s="1"/>
  <c r="K108" i="11"/>
  <c r="N105" i="11"/>
  <c r="N101" i="11" s="1"/>
  <c r="N23" i="11" s="1"/>
  <c r="M105" i="11"/>
  <c r="L105" i="11"/>
  <c r="K105" i="11"/>
  <c r="O102" i="11"/>
  <c r="O101" i="11" s="1"/>
  <c r="N102" i="11"/>
  <c r="M102" i="11"/>
  <c r="L102" i="11"/>
  <c r="L101" i="11" s="1"/>
  <c r="K102" i="11"/>
  <c r="K101" i="11" s="1"/>
  <c r="K23" i="11" s="1"/>
  <c r="O91" i="11"/>
  <c r="N91" i="11"/>
  <c r="M91" i="11"/>
  <c r="M84" i="11" s="1"/>
  <c r="M22" i="11" s="1"/>
  <c r="L91" i="11"/>
  <c r="K91" i="11"/>
  <c r="O85" i="11"/>
  <c r="O84" i="11" s="1"/>
  <c r="O22" i="11" s="1"/>
  <c r="N85" i="11"/>
  <c r="N84" i="11" s="1"/>
  <c r="N22" i="11" s="1"/>
  <c r="M85" i="11"/>
  <c r="L85" i="11"/>
  <c r="K85" i="11"/>
  <c r="K84" i="11" s="1"/>
  <c r="K22" i="11" s="1"/>
  <c r="L84" i="11"/>
  <c r="L22" i="11" s="1"/>
  <c r="J84" i="11"/>
  <c r="I84" i="11"/>
  <c r="O80" i="11"/>
  <c r="N80" i="11"/>
  <c r="M80" i="11"/>
  <c r="L80" i="11"/>
  <c r="K80" i="11"/>
  <c r="L79" i="11"/>
  <c r="K78" i="11"/>
  <c r="O77" i="11"/>
  <c r="L77" i="11"/>
  <c r="L72" i="11" s="1"/>
  <c r="O76" i="11"/>
  <c r="K76" i="11"/>
  <c r="O75" i="11"/>
  <c r="O73" i="11"/>
  <c r="L73" i="11"/>
  <c r="Q72" i="11"/>
  <c r="P72" i="11"/>
  <c r="O72" i="11"/>
  <c r="O71" i="11" s="1"/>
  <c r="O21" i="11" s="1"/>
  <c r="N72" i="11"/>
  <c r="N71" i="11" s="1"/>
  <c r="N21" i="11" s="1"/>
  <c r="M72" i="11"/>
  <c r="K72" i="11"/>
  <c r="K71" i="11" s="1"/>
  <c r="M71" i="11"/>
  <c r="P69" i="11"/>
  <c r="O69" i="11"/>
  <c r="N69" i="11"/>
  <c r="M69" i="11"/>
  <c r="L69" i="11"/>
  <c r="K69" i="11"/>
  <c r="O65" i="11"/>
  <c r="N65" i="11"/>
  <c r="N64" i="11" s="1"/>
  <c r="N20" i="11" s="1"/>
  <c r="M65" i="11"/>
  <c r="M64" i="11" s="1"/>
  <c r="M20" i="11" s="1"/>
  <c r="L65" i="11"/>
  <c r="L64" i="11" s="1"/>
  <c r="L20" i="11" s="1"/>
  <c r="K65" i="11"/>
  <c r="O64" i="11"/>
  <c r="O20" i="11" s="1"/>
  <c r="K64" i="11"/>
  <c r="K20" i="11" s="1"/>
  <c r="O61" i="11"/>
  <c r="O59" i="11" s="1"/>
  <c r="O19" i="11" s="1"/>
  <c r="N61" i="11"/>
  <c r="M61" i="11"/>
  <c r="L61" i="11"/>
  <c r="L59" i="11" s="1"/>
  <c r="L19" i="11" s="1"/>
  <c r="K61" i="11"/>
  <c r="K59" i="11" s="1"/>
  <c r="K19" i="11" s="1"/>
  <c r="N59" i="11"/>
  <c r="M59" i="11"/>
  <c r="M19" i="11" s="1"/>
  <c r="O54" i="11"/>
  <c r="N54" i="11"/>
  <c r="N13" i="11" s="1"/>
  <c r="M54" i="11"/>
  <c r="M48" i="11" s="1"/>
  <c r="M17" i="11" s="1"/>
  <c r="L54" i="11"/>
  <c r="K54" i="11"/>
  <c r="O49" i="11"/>
  <c r="O48" i="11" s="1"/>
  <c r="O17" i="11" s="1"/>
  <c r="N49" i="11"/>
  <c r="N48" i="11" s="1"/>
  <c r="M49" i="11"/>
  <c r="L49" i="11"/>
  <c r="K49" i="11"/>
  <c r="K48" i="11" s="1"/>
  <c r="K17" i="11" s="1"/>
  <c r="L48" i="11"/>
  <c r="L17" i="11" s="1"/>
  <c r="O37" i="11"/>
  <c r="N37" i="11"/>
  <c r="N30" i="11" s="1"/>
  <c r="M37" i="11"/>
  <c r="L37" i="11"/>
  <c r="K37" i="11"/>
  <c r="Q31" i="11"/>
  <c r="P31" i="11"/>
  <c r="P30" i="11" s="1"/>
  <c r="P29" i="11" s="1"/>
  <c r="O31" i="11"/>
  <c r="N31" i="11"/>
  <c r="M31" i="11"/>
  <c r="M30" i="11" s="1"/>
  <c r="M11" i="11" s="1"/>
  <c r="L31" i="11"/>
  <c r="L30" i="11" s="1"/>
  <c r="L11" i="11" s="1"/>
  <c r="K31" i="11"/>
  <c r="O30" i="11"/>
  <c r="O11" i="11" s="1"/>
  <c r="K30" i="11"/>
  <c r="K11" i="11" s="1"/>
  <c r="Q29" i="11"/>
  <c r="J29" i="11"/>
  <c r="O27" i="11"/>
  <c r="O26" i="11"/>
  <c r="L25" i="11"/>
  <c r="M21" i="11"/>
  <c r="N19" i="11"/>
  <c r="O18" i="11"/>
  <c r="N18" i="11"/>
  <c r="M18" i="11"/>
  <c r="L18" i="11"/>
  <c r="K18" i="11"/>
  <c r="O15" i="11"/>
  <c r="O14" i="11"/>
  <c r="N14" i="11"/>
  <c r="M14" i="11"/>
  <c r="L14" i="11"/>
  <c r="K14" i="11"/>
  <c r="O13" i="11"/>
  <c r="L13" i="11"/>
  <c r="K13" i="11"/>
  <c r="M12" i="11"/>
  <c r="K85" i="12"/>
  <c r="O84" i="12"/>
  <c r="N84" i="12"/>
  <c r="M84" i="12"/>
  <c r="L84" i="12"/>
  <c r="K84" i="12"/>
  <c r="O82" i="12"/>
  <c r="O81" i="12" s="1"/>
  <c r="O24" i="12" s="1"/>
  <c r="N82" i="12"/>
  <c r="M82" i="12"/>
  <c r="L82" i="12"/>
  <c r="L81" i="12" s="1"/>
  <c r="L24" i="12" s="1"/>
  <c r="K82" i="12"/>
  <c r="M81" i="12"/>
  <c r="K81" i="12"/>
  <c r="K24" i="12" s="1"/>
  <c r="O79" i="12"/>
  <c r="O77" i="12" s="1"/>
  <c r="O23" i="12" s="1"/>
  <c r="N79" i="12"/>
  <c r="N77" i="12" s="1"/>
  <c r="M79" i="12"/>
  <c r="L79" i="12"/>
  <c r="L77" i="12" s="1"/>
  <c r="K79" i="12"/>
  <c r="M77" i="12"/>
  <c r="K77" i="12"/>
  <c r="K23" i="12" s="1"/>
  <c r="O71" i="12"/>
  <c r="O21" i="12" s="1"/>
  <c r="N71" i="12"/>
  <c r="M71" i="12"/>
  <c r="L71" i="12"/>
  <c r="L21" i="12" s="1"/>
  <c r="K71" i="12"/>
  <c r="K21" i="12" s="1"/>
  <c r="J71" i="12"/>
  <c r="I71" i="12"/>
  <c r="O69" i="12"/>
  <c r="O64" i="12" s="1"/>
  <c r="O20" i="12" s="1"/>
  <c r="N69" i="12"/>
  <c r="N64" i="12" s="1"/>
  <c r="N20" i="12" s="1"/>
  <c r="M69" i="12"/>
  <c r="L69" i="12"/>
  <c r="K69" i="12"/>
  <c r="M68" i="12"/>
  <c r="M65" i="12" s="1"/>
  <c r="M64" i="12" s="1"/>
  <c r="M20" i="12" s="1"/>
  <c r="L68" i="12"/>
  <c r="L67" i="12"/>
  <c r="L66" i="12"/>
  <c r="K66" i="12" s="1"/>
  <c r="K65" i="12" s="1"/>
  <c r="O65" i="12"/>
  <c r="N65" i="12"/>
  <c r="L65" i="12"/>
  <c r="L64" i="12"/>
  <c r="N60" i="12"/>
  <c r="N59" i="12" s="1"/>
  <c r="N19" i="12" s="1"/>
  <c r="M60" i="12"/>
  <c r="L60" i="12"/>
  <c r="K60" i="12"/>
  <c r="K59" i="12" s="1"/>
  <c r="K19" i="12" s="1"/>
  <c r="O59" i="12"/>
  <c r="M59" i="12"/>
  <c r="L59" i="12"/>
  <c r="L19" i="12" s="1"/>
  <c r="N56" i="12"/>
  <c r="M56" i="12"/>
  <c r="L56" i="12"/>
  <c r="L55" i="12" s="1"/>
  <c r="L18" i="12" s="1"/>
  <c r="K56" i="12"/>
  <c r="K55" i="12" s="1"/>
  <c r="K18" i="12" s="1"/>
  <c r="O55" i="12"/>
  <c r="N55" i="12"/>
  <c r="M55" i="12"/>
  <c r="M18" i="12" s="1"/>
  <c r="O53" i="12"/>
  <c r="N53" i="12"/>
  <c r="M53" i="12"/>
  <c r="L53" i="12"/>
  <c r="K53" i="12"/>
  <c r="Q50" i="12"/>
  <c r="P50" i="12"/>
  <c r="O50" i="12"/>
  <c r="N50" i="12"/>
  <c r="M50" i="12"/>
  <c r="M49" i="12" s="1"/>
  <c r="L50" i="12"/>
  <c r="L49" i="12" s="1"/>
  <c r="L17" i="12" s="1"/>
  <c r="K50" i="12"/>
  <c r="O49" i="12"/>
  <c r="N49" i="12"/>
  <c r="N17" i="12" s="1"/>
  <c r="K49" i="12"/>
  <c r="O46" i="12"/>
  <c r="O13" i="12" s="1"/>
  <c r="N46" i="12"/>
  <c r="N42" i="12" s="1"/>
  <c r="N16" i="12" s="1"/>
  <c r="M46" i="12"/>
  <c r="L46" i="12"/>
  <c r="K46" i="12"/>
  <c r="K13" i="12" s="1"/>
  <c r="O43" i="12"/>
  <c r="O42" i="12" s="1"/>
  <c r="N43" i="12"/>
  <c r="M43" i="12"/>
  <c r="L43" i="12"/>
  <c r="L42" i="12" s="1"/>
  <c r="L16" i="12" s="1"/>
  <c r="K43" i="12"/>
  <c r="K42" i="12" s="1"/>
  <c r="K16" i="12" s="1"/>
  <c r="M42" i="12"/>
  <c r="M16" i="12" s="1"/>
  <c r="O35" i="12"/>
  <c r="N35" i="12"/>
  <c r="M35" i="12"/>
  <c r="L35" i="12"/>
  <c r="L20" i="12" s="1"/>
  <c r="K35" i="12"/>
  <c r="O31" i="12"/>
  <c r="N31" i="12"/>
  <c r="M31" i="12"/>
  <c r="L31" i="12"/>
  <c r="L28" i="12" s="1"/>
  <c r="L11" i="12" s="1"/>
  <c r="K31" i="12"/>
  <c r="O29" i="12"/>
  <c r="N29" i="12"/>
  <c r="N28" i="12" s="1"/>
  <c r="N11" i="12" s="1"/>
  <c r="N10" i="12" s="1"/>
  <c r="M29" i="12"/>
  <c r="M28" i="12" s="1"/>
  <c r="L29" i="12"/>
  <c r="K29" i="12"/>
  <c r="O28" i="12"/>
  <c r="K28" i="12"/>
  <c r="O25" i="12"/>
  <c r="M24" i="12"/>
  <c r="M23" i="12"/>
  <c r="O22" i="12"/>
  <c r="N22" i="12"/>
  <c r="M22" i="12"/>
  <c r="L22" i="12"/>
  <c r="K22" i="12"/>
  <c r="N21" i="12"/>
  <c r="M21" i="12"/>
  <c r="O19" i="12"/>
  <c r="M19" i="12"/>
  <c r="O18" i="12"/>
  <c r="N18" i="12"/>
  <c r="O17" i="12"/>
  <c r="K17" i="12"/>
  <c r="O14" i="12"/>
  <c r="N13" i="12"/>
  <c r="M13" i="12"/>
  <c r="O12" i="12"/>
  <c r="N12" i="12"/>
  <c r="O11" i="12"/>
  <c r="O10" i="12" s="1"/>
  <c r="K11" i="12"/>
  <c r="D31" i="13"/>
  <c r="D29" i="13"/>
  <c r="D26" i="13"/>
  <c r="D23" i="13"/>
  <c r="D21" i="13"/>
  <c r="D19" i="13"/>
  <c r="D15" i="13"/>
  <c r="D12" i="13"/>
  <c r="C59" i="4"/>
  <c r="C58" i="4"/>
  <c r="C54" i="4"/>
  <c r="C55" i="4"/>
  <c r="H13" i="4"/>
  <c r="C43" i="5"/>
  <c r="E47" i="4" s="1"/>
  <c r="C47" i="4" s="1"/>
  <c r="C44" i="5"/>
  <c r="E48" i="4" s="1"/>
  <c r="C48" i="4" s="1"/>
  <c r="C42" i="5"/>
  <c r="E46" i="4" s="1"/>
  <c r="C46" i="4" s="1"/>
  <c r="C40" i="5"/>
  <c r="E44" i="4" s="1"/>
  <c r="C44" i="4" s="1"/>
  <c r="I19" i="5"/>
  <c r="C36" i="5"/>
  <c r="E40" i="4" s="1"/>
  <c r="C40" i="4" s="1"/>
  <c r="C34" i="5"/>
  <c r="M16" i="10"/>
  <c r="J13" i="10"/>
  <c r="C44" i="3"/>
  <c r="C9" i="3"/>
  <c r="C52" i="2"/>
  <c r="D49" i="2"/>
  <c r="D30" i="2"/>
  <c r="D26" i="2"/>
  <c r="M11" i="12" l="1"/>
  <c r="M15" i="12"/>
  <c r="M41" i="12"/>
  <c r="M27" i="12" s="1"/>
  <c r="M17" i="12"/>
  <c r="N47" i="11"/>
  <c r="N17" i="11"/>
  <c r="L12" i="11"/>
  <c r="L71" i="11"/>
  <c r="L21" i="11" s="1"/>
  <c r="O41" i="12"/>
  <c r="O27" i="12" s="1"/>
  <c r="O16" i="12"/>
  <c r="O15" i="12" s="1"/>
  <c r="M10" i="11"/>
  <c r="N29" i="11"/>
  <c r="N11" i="11"/>
  <c r="L47" i="11"/>
  <c r="L23" i="11"/>
  <c r="L16" i="11" s="1"/>
  <c r="L12" i="12"/>
  <c r="L10" i="12" s="1"/>
  <c r="N12" i="11"/>
  <c r="M13" i="11"/>
  <c r="M12" i="12"/>
  <c r="L13" i="12"/>
  <c r="N81" i="12"/>
  <c r="N24" i="12" s="1"/>
  <c r="K12" i="11"/>
  <c r="K10" i="11" s="1"/>
  <c r="O12" i="11"/>
  <c r="O10" i="11" s="1"/>
  <c r="M101" i="11"/>
  <c r="M23" i="11" s="1"/>
  <c r="K107" i="11"/>
  <c r="K24" i="11" s="1"/>
  <c r="L29" i="11"/>
  <c r="M16" i="11"/>
  <c r="L10" i="11"/>
  <c r="N10" i="11"/>
  <c r="N16" i="11"/>
  <c r="O47" i="11"/>
  <c r="O29" i="11" s="1"/>
  <c r="O23" i="11"/>
  <c r="O16" i="11" s="1"/>
  <c r="M47" i="11"/>
  <c r="M29" i="11" s="1"/>
  <c r="K47" i="11"/>
  <c r="K29" i="11" s="1"/>
  <c r="K21" i="11"/>
  <c r="K16" i="11" s="1"/>
  <c r="K64" i="12"/>
  <c r="K12" i="12"/>
  <c r="K10" i="12" s="1"/>
  <c r="L41" i="12"/>
  <c r="L27" i="12" s="1"/>
  <c r="L23" i="12"/>
  <c r="L15" i="12" s="1"/>
  <c r="N41" i="12"/>
  <c r="N27" i="12" s="1"/>
  <c r="N23" i="12"/>
  <c r="N15" i="12" s="1"/>
  <c r="D11" i="13"/>
  <c r="C18" i="7"/>
  <c r="M10" i="12" l="1"/>
  <c r="K41" i="12"/>
  <c r="K27" i="12" s="1"/>
  <c r="K20" i="12"/>
  <c r="K15" i="12" s="1"/>
  <c r="C17" i="7"/>
  <c r="C12" i="7"/>
  <c r="C9" i="7"/>
  <c r="C8" i="7" s="1"/>
  <c r="I14" i="6"/>
  <c r="F56" i="4"/>
  <c r="G56" i="4"/>
  <c r="I56" i="4"/>
  <c r="J56" i="4"/>
  <c r="K56" i="4"/>
  <c r="L56" i="4"/>
  <c r="F14" i="4" l="1"/>
  <c r="F13" i="4" s="1"/>
  <c r="G14" i="4"/>
  <c r="G13" i="4" s="1"/>
  <c r="I14" i="4"/>
  <c r="I13" i="4" s="1"/>
  <c r="J14" i="4"/>
  <c r="J13" i="4" s="1"/>
  <c r="K14" i="4"/>
  <c r="K13" i="4" s="1"/>
  <c r="L14" i="4"/>
  <c r="L13" i="4" s="1"/>
  <c r="C21" i="5"/>
  <c r="C13" i="10"/>
  <c r="C25" i="3" l="1"/>
  <c r="C20" i="3"/>
  <c r="E12" i="7" l="1"/>
  <c r="D12" i="10"/>
  <c r="E12" i="10"/>
  <c r="F12" i="10"/>
  <c r="G12" i="10"/>
  <c r="H12" i="10"/>
  <c r="J12" i="10"/>
  <c r="K12" i="10"/>
  <c r="L12" i="10"/>
  <c r="M12" i="10"/>
  <c r="I12" i="10"/>
  <c r="C39" i="5"/>
  <c r="E43" i="4" s="1"/>
  <c r="C43" i="4" s="1"/>
  <c r="C31" i="3"/>
  <c r="C29" i="3"/>
  <c r="C28" i="3"/>
  <c r="C27" i="3"/>
  <c r="C26" i="3"/>
  <c r="C24" i="3"/>
  <c r="C23" i="3"/>
  <c r="C17" i="3"/>
  <c r="E16" i="2"/>
  <c r="D17" i="2"/>
  <c r="E17" i="2"/>
  <c r="C31" i="2"/>
  <c r="F21" i="7"/>
  <c r="F22" i="7"/>
  <c r="E18" i="7"/>
  <c r="E17" i="7" s="1"/>
  <c r="D18" i="7"/>
  <c r="D17" i="7" s="1"/>
  <c r="C21" i="8"/>
  <c r="C19" i="8" s="1"/>
  <c r="D51" i="4" l="1"/>
  <c r="C15" i="3"/>
  <c r="C14" i="3" s="1"/>
  <c r="C12" i="3" s="1"/>
  <c r="C8" i="3" s="1"/>
  <c r="F16" i="7" l="1"/>
  <c r="C33" i="5"/>
  <c r="E37" i="4" s="1"/>
  <c r="C14" i="9"/>
  <c r="J11" i="5"/>
  <c r="C45" i="5"/>
  <c r="E49" i="4" s="1"/>
  <c r="C49" i="4" s="1"/>
  <c r="I11" i="5"/>
  <c r="C12" i="5"/>
  <c r="E16" i="4" s="1"/>
  <c r="L11" i="5"/>
  <c r="C51" i="2"/>
  <c r="E36" i="2" l="1"/>
  <c r="E15" i="2" s="1"/>
  <c r="D36" i="2"/>
  <c r="C14" i="8"/>
  <c r="C12" i="8" s="1"/>
  <c r="F10" i="7"/>
  <c r="F19" i="7"/>
  <c r="E12" i="9" l="1"/>
  <c r="D12" i="9"/>
  <c r="H20" i="6"/>
  <c r="G20" i="6" s="1"/>
  <c r="G15" i="6"/>
  <c r="H17" i="6"/>
  <c r="H14" i="6" s="1"/>
  <c r="C51" i="4"/>
  <c r="C19" i="2" l="1"/>
  <c r="C29" i="2"/>
  <c r="F11" i="7"/>
  <c r="C14" i="10"/>
  <c r="C15" i="10"/>
  <c r="D52" i="4" s="1"/>
  <c r="C52" i="4" s="1"/>
  <c r="C16" i="10"/>
  <c r="D53" i="4" s="1"/>
  <c r="C53" i="4" s="1"/>
  <c r="D15" i="4" l="1"/>
  <c r="C12" i="10"/>
  <c r="C15" i="4" l="1"/>
  <c r="D14" i="4"/>
  <c r="D56" i="4"/>
  <c r="E56" i="4"/>
  <c r="F14" i="7"/>
  <c r="F20" i="7"/>
  <c r="F12" i="9"/>
  <c r="C15" i="9"/>
  <c r="C16" i="9"/>
  <c r="C17" i="9"/>
  <c r="C18" i="9"/>
  <c r="C19" i="9"/>
  <c r="C20" i="9"/>
  <c r="C21" i="9"/>
  <c r="C13" i="9"/>
  <c r="J14" i="6"/>
  <c r="K14" i="6"/>
  <c r="G16" i="6"/>
  <c r="G17" i="6"/>
  <c r="G18" i="6"/>
  <c r="G19" i="6"/>
  <c r="G21" i="6"/>
  <c r="G22" i="6"/>
  <c r="G23" i="6"/>
  <c r="E14" i="6"/>
  <c r="F14" i="6"/>
  <c r="D16" i="6"/>
  <c r="D17" i="6"/>
  <c r="D18" i="6"/>
  <c r="D19" i="6"/>
  <c r="D20" i="6"/>
  <c r="C20" i="6" s="1"/>
  <c r="L20" i="6" s="1"/>
  <c r="D21" i="6"/>
  <c r="C21" i="6" s="1"/>
  <c r="L21" i="6" s="1"/>
  <c r="D22" i="6"/>
  <c r="C22" i="6" s="1"/>
  <c r="L22" i="6" s="1"/>
  <c r="D23" i="6"/>
  <c r="D15" i="6"/>
  <c r="C13" i="5"/>
  <c r="E17" i="4" s="1"/>
  <c r="C17" i="4" s="1"/>
  <c r="C14" i="5"/>
  <c r="E18" i="4" s="1"/>
  <c r="C15" i="5"/>
  <c r="E19" i="4" s="1"/>
  <c r="C19" i="4" s="1"/>
  <c r="C16" i="5"/>
  <c r="E20" i="4" s="1"/>
  <c r="C20" i="4" s="1"/>
  <c r="C17" i="5"/>
  <c r="E21" i="4" s="1"/>
  <c r="C21" i="4" s="1"/>
  <c r="C18" i="5"/>
  <c r="E22" i="4" s="1"/>
  <c r="C22" i="4" s="1"/>
  <c r="C19" i="5"/>
  <c r="E23" i="4" s="1"/>
  <c r="C23" i="4" s="1"/>
  <c r="C20" i="5"/>
  <c r="E24" i="4" s="1"/>
  <c r="C24" i="4" s="1"/>
  <c r="C22" i="5"/>
  <c r="E26" i="4" s="1"/>
  <c r="C26" i="4" s="1"/>
  <c r="C23" i="5"/>
  <c r="E27" i="4" s="1"/>
  <c r="C24" i="5"/>
  <c r="E28" i="4" s="1"/>
  <c r="C28" i="4" s="1"/>
  <c r="C25" i="5"/>
  <c r="E29" i="4" s="1"/>
  <c r="C29" i="4" s="1"/>
  <c r="C26" i="5"/>
  <c r="E30" i="4" s="1"/>
  <c r="C30" i="4" s="1"/>
  <c r="C27" i="5"/>
  <c r="E31" i="4" s="1"/>
  <c r="C28" i="5"/>
  <c r="E32" i="4" s="1"/>
  <c r="C32" i="4" s="1"/>
  <c r="C29" i="5"/>
  <c r="E33" i="4" s="1"/>
  <c r="C33" i="4" s="1"/>
  <c r="C30" i="5"/>
  <c r="E34" i="4" s="1"/>
  <c r="C34" i="4" s="1"/>
  <c r="C31" i="5"/>
  <c r="E35" i="4" s="1"/>
  <c r="C35" i="4" s="1"/>
  <c r="C32" i="5"/>
  <c r="E36" i="4" s="1"/>
  <c r="C36" i="4" s="1"/>
  <c r="E38" i="4"/>
  <c r="C38" i="4" s="1"/>
  <c r="C35" i="5"/>
  <c r="E39" i="4" s="1"/>
  <c r="C39" i="4" s="1"/>
  <c r="C37" i="5"/>
  <c r="E41" i="4" s="1"/>
  <c r="C41" i="4" s="1"/>
  <c r="C38" i="5"/>
  <c r="E42" i="4" s="1"/>
  <c r="C42" i="4" s="1"/>
  <c r="C41" i="5"/>
  <c r="C46" i="5"/>
  <c r="E50" i="4" s="1"/>
  <c r="C50" i="4" s="1"/>
  <c r="D11" i="5"/>
  <c r="M11" i="5"/>
  <c r="E11" i="5"/>
  <c r="F11" i="5"/>
  <c r="G11" i="5"/>
  <c r="H11" i="5"/>
  <c r="K11" i="5"/>
  <c r="C18" i="4"/>
  <c r="C27" i="4"/>
  <c r="C31" i="4"/>
  <c r="C37" i="4"/>
  <c r="C16" i="4"/>
  <c r="C28" i="8"/>
  <c r="C26" i="8" s="1"/>
  <c r="F18" i="7"/>
  <c r="F13" i="7"/>
  <c r="D12" i="7"/>
  <c r="E9" i="7"/>
  <c r="D9" i="7"/>
  <c r="C23" i="6" l="1"/>
  <c r="L23" i="6" s="1"/>
  <c r="D13" i="4"/>
  <c r="C56" i="4"/>
  <c r="C19" i="6"/>
  <c r="L19" i="6" s="1"/>
  <c r="C17" i="6"/>
  <c r="L17" i="6" s="1"/>
  <c r="G14" i="6"/>
  <c r="E45" i="4"/>
  <c r="C45" i="4" s="1"/>
  <c r="E25" i="4"/>
  <c r="C25" i="4" s="1"/>
  <c r="C11" i="5"/>
  <c r="F9" i="7"/>
  <c r="E8" i="7"/>
  <c r="C12" i="9"/>
  <c r="C18" i="6"/>
  <c r="L18" i="6" s="1"/>
  <c r="C16" i="6"/>
  <c r="L16" i="6" s="1"/>
  <c r="D8" i="7"/>
  <c r="F12" i="7"/>
  <c r="D14" i="6"/>
  <c r="C15" i="6"/>
  <c r="L15" i="6" s="1"/>
  <c r="F8" i="7"/>
  <c r="F17" i="7"/>
  <c r="C58" i="2"/>
  <c r="C57" i="2"/>
  <c r="C56" i="2" s="1"/>
  <c r="D56" i="2"/>
  <c r="E56" i="2"/>
  <c r="C55" i="2"/>
  <c r="C54" i="2" s="1"/>
  <c r="D54" i="2"/>
  <c r="E54" i="2"/>
  <c r="E53" i="2"/>
  <c r="C50" i="2"/>
  <c r="C49" i="2"/>
  <c r="C39" i="2"/>
  <c r="C40" i="2"/>
  <c r="C41" i="2"/>
  <c r="C42" i="2"/>
  <c r="C43" i="2"/>
  <c r="C44" i="2"/>
  <c r="C45" i="2"/>
  <c r="C46" i="2"/>
  <c r="C47" i="2"/>
  <c r="C48" i="2"/>
  <c r="C38" i="2"/>
  <c r="C35" i="2"/>
  <c r="C34" i="2"/>
  <c r="C33" i="2"/>
  <c r="C20" i="2"/>
  <c r="C21" i="2"/>
  <c r="C22" i="2"/>
  <c r="C23" i="2"/>
  <c r="C24" i="2"/>
  <c r="C25" i="2"/>
  <c r="C26" i="2"/>
  <c r="C27" i="2"/>
  <c r="C28" i="2"/>
  <c r="C30" i="2"/>
  <c r="D32" i="2"/>
  <c r="D16" i="2" s="1"/>
  <c r="D15" i="2" s="1"/>
  <c r="C38" i="1"/>
  <c r="D38" i="1"/>
  <c r="C18" i="1"/>
  <c r="C14" i="1" s="1"/>
  <c r="C13" i="1" s="1"/>
  <c r="D18" i="1"/>
  <c r="D14" i="1" s="1"/>
  <c r="D13" i="1" s="1"/>
  <c r="D53" i="2" l="1"/>
  <c r="L14" i="6"/>
  <c r="C14" i="4"/>
  <c r="E14" i="4"/>
  <c r="E13" i="4" s="1"/>
  <c r="C13" i="4" s="1"/>
  <c r="C32" i="2"/>
  <c r="C16" i="2" s="1"/>
  <c r="C17" i="2"/>
  <c r="C14" i="6"/>
  <c r="C53" i="2"/>
  <c r="E14" i="2"/>
  <c r="C36" i="2"/>
  <c r="C15" i="2" l="1"/>
  <c r="C14" i="2" s="1"/>
  <c r="G39" i="2"/>
  <c r="D14" i="2"/>
  <c r="G15" i="2"/>
</calcChain>
</file>

<file path=xl/sharedStrings.xml><?xml version="1.0" encoding="utf-8"?>
<sst xmlns="http://schemas.openxmlformats.org/spreadsheetml/2006/main" count="967" uniqueCount="441">
  <si>
    <t>(Dự toán trình Hội đồng nhân dân)</t>
  </si>
  <si>
    <t>STT</t>
  </si>
  <si>
    <t>NỘI DUNG</t>
  </si>
  <si>
    <t>So sánh (%)</t>
  </si>
  <si>
    <t>TỔNG THU NSNN</t>
  </si>
  <si>
    <t>A</t>
  </si>
  <si>
    <t>B</t>
  </si>
  <si>
    <t>TỔNG THU NGÂN SÁCH NHÀ NƯỚC</t>
  </si>
  <si>
    <t>I</t>
  </si>
  <si>
    <t>Thu nội địa</t>
  </si>
  <si>
    <t>Thuế thu nhập cá nhân</t>
  </si>
  <si>
    <t>Thuế bảo vệ môi trường</t>
  </si>
  <si>
    <t>Lệ phí trước bạ</t>
  </si>
  <si>
    <t>Thu phí, lệ phí</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</si>
  <si>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</si>
  <si>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</si>
  <si>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</si>
  <si>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</si>
  <si>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</si>
  <si>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tiền cấp quyền khai thác khoáng sản</t>
  </si>
  <si>
    <t>Thu khác ngân sách</t>
  </si>
  <si>
    <t>Thu từ quỹ đất công ích, hoa lợi công sản khác</t>
  </si>
  <si>
    <t>II</t>
  </si>
  <si>
    <t>Thu viện trợ</t>
  </si>
  <si>
    <t>Thu từ khu vực DNNN do Trung ương quản lý (Chi tiết theo sắc thuế)</t>
  </si>
  <si>
    <t xml:space="preserve">Thu từ khu vực DNNN do Địa phương quản lý (Chi tiết theo sắc thuế) </t>
  </si>
  <si>
    <t>Thu từ khu vực doanh nghiệp có vốn đầu tư nước ngoài (Chi tiết theo sắc thuế)</t>
  </si>
  <si>
    <t>Thu từ khu vực kinh tế ngoài quốc doanh (Chi tiết theo sắc thuế)</t>
  </si>
  <si>
    <t>Thu từ hoạt động xổ số kiến thiết (Chi tiết theo sắc thuế)</t>
  </si>
  <si>
    <t>Nội dung</t>
  </si>
  <si>
    <t xml:space="preserve">Chia ra </t>
  </si>
  <si>
    <t>1=2+3</t>
  </si>
  <si>
    <t>Chi đầu tư phát triển</t>
  </si>
  <si>
    <t>Chi đầu tư cho các dự án</t>
  </si>
  <si>
    <t>Trong đó chia theo lĩnh vực:</t>
  </si>
  <si>
    <t>-</t>
  </si>
  <si>
    <t>Chi giáo dục - đào tạo và dạy nghề</t>
  </si>
  <si>
    <t>Chi khoa học và công nghệ</t>
  </si>
  <si>
    <t>Trong đó chia theo nguồn vốn:</t>
  </si>
  <si>
    <t>Chi đầu tư từ nguồn thu tiền sử dụng đất</t>
  </si>
  <si>
    <t>Chi đầu tư phát triển khác</t>
  </si>
  <si>
    <t>Chi thường xuyên</t>
  </si>
  <si>
    <t>Trong đó:</t>
  </si>
  <si>
    <t>III</t>
  </si>
  <si>
    <t>Chi dự phòng ngân sách</t>
  </si>
  <si>
    <t>IV</t>
  </si>
  <si>
    <t>Chi tạo nguồn, điều chỉnh tiền lương</t>
  </si>
  <si>
    <t>CHI CÁC CHƯƠNG TRÌNH MỤC TIÊU</t>
  </si>
  <si>
    <t>Chi các chương trình mục tiêu quốc gia</t>
  </si>
  <si>
    <t>(Chi tiết theo từng chương trình mục tiêu quốc gia)</t>
  </si>
  <si>
    <t>Chi các chương trình mục tiêu, nhiệm vụ</t>
  </si>
  <si>
    <t>(Chi tiết theo từng chương trình mục tiêu nhiệm vụ)</t>
  </si>
  <si>
    <t>C</t>
  </si>
  <si>
    <t>CHI CHUYỂN NGUỒN SANG NĂM SAU</t>
  </si>
  <si>
    <t>Dự toán</t>
  </si>
  <si>
    <t>1.1</t>
  </si>
  <si>
    <t>1.2</t>
  </si>
  <si>
    <t>1.3</t>
  </si>
  <si>
    <t>Chi y tế, dân số và gia đình</t>
  </si>
  <si>
    <t>1.4</t>
  </si>
  <si>
    <t>1.5</t>
  </si>
  <si>
    <t>Chi phát thanh, truyền hình, thông tấn</t>
  </si>
  <si>
    <t>1.6</t>
  </si>
  <si>
    <t>1.7</t>
  </si>
  <si>
    <t>Chi bảo vệ môi trường</t>
  </si>
  <si>
    <t>1.8</t>
  </si>
  <si>
    <t>Chi các hoạt động kinh tế</t>
  </si>
  <si>
    <t>1.9</t>
  </si>
  <si>
    <t>Chi hoạt động của cơ quan quản lý nhà nước, đảng, đoàn thể</t>
  </si>
  <si>
    <t>1.10</t>
  </si>
  <si>
    <t>Chi bảo đảm xã hội</t>
  </si>
  <si>
    <t xml:space="preserve">Dự phòng ngân sách </t>
  </si>
  <si>
    <t>Biểu số 73/CK-NSNN</t>
  </si>
  <si>
    <t>TÊN ĐƠN VỊ</t>
  </si>
  <si>
    <t xml:space="preserve">TỔNG SỐ </t>
  </si>
  <si>
    <t>CHI ĐẦU TƯ PHÁT TRIỂN (KHÔNG KỂ CHƯƠNG TRÌNH MỤC TIÊU QUỐC GIA)</t>
  </si>
  <si>
    <t>CHI THƯỜNG XUYÊN (KHÔNG KỂ CHƯƠNG TRÌNH MỤC TIÊU QUỐC GIA)</t>
  </si>
  <si>
    <t>CHI DỰ PHÒNG NGÂN SÁCH</t>
  </si>
  <si>
    <t>CHI CHƯƠNG TRÌNH MTQG</t>
  </si>
  <si>
    <t>TỔNG SỐ</t>
  </si>
  <si>
    <t>CHI ĐẦU TƯ PHÁT TRIỂN</t>
  </si>
  <si>
    <t>CHI THƯỜNG XUYÊN</t>
  </si>
  <si>
    <t>CÁC CƠ QUAN, TỔ CHỨC</t>
  </si>
  <si>
    <t>V</t>
  </si>
  <si>
    <t xml:space="preserve">Chi bổ sung cân đối </t>
  </si>
  <si>
    <t>Thuế giá trị gia tăng</t>
  </si>
  <si>
    <t>Thuế thu nhập doanh nghiệp</t>
  </si>
  <si>
    <t>Thuế tiêu thụ đặc biệt</t>
  </si>
  <si>
    <t>Thuế tài nguyên</t>
  </si>
  <si>
    <t>Thu khác ngoài quốc doanh</t>
  </si>
  <si>
    <t>Thu bổ sung từ ngân sách cấp Tỉnh</t>
  </si>
  <si>
    <t>Bổ sung có mục tiêu</t>
  </si>
  <si>
    <t>Bổ sung cân đối ngân sách</t>
  </si>
  <si>
    <t>Chi đầu tư từ nguồn vốn tập trung</t>
  </si>
  <si>
    <t>Dự phòng</t>
  </si>
  <si>
    <t>Chi văn hóa thông tin-thể thao</t>
  </si>
  <si>
    <t>An ninh - quốc phòng</t>
  </si>
  <si>
    <t>An ninh</t>
  </si>
  <si>
    <t>Quốc phòng</t>
  </si>
  <si>
    <t>Chi khác</t>
  </si>
  <si>
    <t>1.11</t>
  </si>
  <si>
    <t>Chi văn hóa thông tin - thể thao</t>
  </si>
  <si>
    <t>Chi bổ sung cân đối</t>
  </si>
  <si>
    <t>Biểu số 76/CK-NSNN</t>
  </si>
  <si>
    <t>TRONG ĐÓ</t>
  </si>
  <si>
    <t>CHI GIÁO DỤC - ĐÀO TẠO VÀ DẠY NGHỀ</t>
  </si>
  <si>
    <t>CHI PHÁT THANH, TRUYỀN HÌNH, THÔNG TẤN</t>
  </si>
  <si>
    <t>CHI BẢO VỆ MÔI TRƯỜNG</t>
  </si>
  <si>
    <t>CHI CÁC HOẠT ĐỘNG KINH TẾ</t>
  </si>
  <si>
    <t>CHI HOẠT ĐỘNG CỦA CƠ QUAN QUẢN LÝ ĐỊA PHƯƠNG, ĐẢNG, ĐOÀN THỂ</t>
  </si>
  <si>
    <t>CHI BẢO ĐẢM XÃ HỘI</t>
  </si>
  <si>
    <t>Tên đơn vị</t>
  </si>
  <si>
    <t>Tổng thu NSNN trên địa bàn</t>
  </si>
  <si>
    <t>Chi bổ sung thực hiện điều chỉnh tiền lương</t>
  </si>
  <si>
    <t>Thu chuyển nguồn từ năm trước chuyển sang</t>
  </si>
  <si>
    <t>Tổng số</t>
  </si>
  <si>
    <t>Bổ sung cân đối</t>
  </si>
  <si>
    <t>Trong đó</t>
  </si>
  <si>
    <t>Tổng cộng</t>
  </si>
  <si>
    <t>5a</t>
  </si>
  <si>
    <t>5b</t>
  </si>
  <si>
    <t>Biểu số 69/CK-NSNN</t>
  </si>
  <si>
    <t>Thu bổ sung từ ngân sách cấp trên</t>
  </si>
  <si>
    <t>Thu bổ sung cân đối</t>
  </si>
  <si>
    <t>Thu bổ sung có mục tiêu</t>
  </si>
  <si>
    <t>Thu kết dư</t>
  </si>
  <si>
    <t> I</t>
  </si>
  <si>
    <t>Dự phòng ngân sách</t>
  </si>
  <si>
    <t>Chi các chương trình mục tiêu</t>
  </si>
  <si>
    <t>Chi chuyển nguồn sang năm sau</t>
  </si>
  <si>
    <t>Nguồn thu ngân sách</t>
  </si>
  <si>
    <t>Thu ngân sách được hưởng theo phân cấp</t>
  </si>
  <si>
    <t>Chi ngân sách</t>
  </si>
  <si>
    <t> -</t>
  </si>
  <si>
    <t>Chi bổ sung có mục tiêu</t>
  </si>
  <si>
    <t>- </t>
  </si>
  <si>
    <t>Bổ sung vốn sự nghiệp để thực hiện các chế độ, chính sách, nhiệm vụ</t>
  </si>
  <si>
    <t>Bổ sung thực hiện các chương trình mục tiêu quốc gia</t>
  </si>
  <si>
    <t>Văn phòng HĐND và UBND</t>
  </si>
  <si>
    <t>Tư pháp</t>
  </si>
  <si>
    <t>Phòng Tài chính - Kế hoạch</t>
  </si>
  <si>
    <t>Phòng Nội vụ</t>
  </si>
  <si>
    <t>Phòng Tài nguyên môi trường</t>
  </si>
  <si>
    <t>Phòng Kinh tế</t>
  </si>
  <si>
    <t>Phòng Quản lý đô thị</t>
  </si>
  <si>
    <t>Thanh tra</t>
  </si>
  <si>
    <t>Phòng Văn hóa thông tin</t>
  </si>
  <si>
    <t>Phòng Giáo dục</t>
  </si>
  <si>
    <t>Phòng Y tế</t>
  </si>
  <si>
    <t>Hội Cựu chiến binh</t>
  </si>
  <si>
    <t>Thành Đoàn</t>
  </si>
  <si>
    <t>Hội LH Phụ nữ</t>
  </si>
  <si>
    <t>Nông dân</t>
  </si>
  <si>
    <t>Trung tâm Bồi dưỡng chính trị</t>
  </si>
  <si>
    <t>Trung tâm tin học</t>
  </si>
  <si>
    <t>Đội Quản lý trật tự đô thị</t>
  </si>
  <si>
    <t>Ban quản lý công trình đô thị</t>
  </si>
  <si>
    <t>Kinh phí bù miễn thu thủy lợi phí, hỗ trợ thực hiện Nghị định 35/2015/NĐ-CP</t>
  </si>
  <si>
    <t xml:space="preserve">Ban chỉ huy quân sự </t>
  </si>
  <si>
    <t xml:space="preserve">Công an </t>
  </si>
  <si>
    <t>Chi khác ngân sách</t>
  </si>
  <si>
    <t>Kinh phí mua sắm tài sản</t>
  </si>
  <si>
    <t>CHI VĂN HÓA THÔNG TIN -THỂ THAO</t>
  </si>
  <si>
    <t>AN NINH -QUỐC PHÒNG</t>
  </si>
  <si>
    <t>KHÁC</t>
  </si>
  <si>
    <t>Phường 1</t>
  </si>
  <si>
    <t>Phường 2</t>
  </si>
  <si>
    <t>Phường 3</t>
  </si>
  <si>
    <t>Phường 4</t>
  </si>
  <si>
    <t>Phường An Hòa</t>
  </si>
  <si>
    <r>
      <rPr>
        <b/>
        <i/>
        <u/>
        <sz val="12"/>
        <color rgb="FF000000"/>
        <rFont val="Times New Roman"/>
        <family val="1"/>
      </rPr>
      <t xml:space="preserve">Ghi chú: </t>
    </r>
    <r>
      <rPr>
        <i/>
        <sz val="12"/>
        <color rgb="FF000000"/>
        <rFont val="Times New Roman"/>
        <family val="1"/>
      </rPr>
      <t>Đối với các chỉ tiêu thu, so sánh dự toán năm sau với ước thực hiện năm hiện hành. Đối với các chỉ tiêu chi, so sánh dự toán năm sau với dự toán năm hiện hành</t>
    </r>
  </si>
  <si>
    <t>CHI VĂN HÓA THÔNG TIN</t>
  </si>
  <si>
    <t>CHI THỂ DỤC THỂ THAO</t>
  </si>
  <si>
    <t>Biểu số 75/CK-NSNN</t>
  </si>
  <si>
    <t>Danh mục dự án</t>
  </si>
  <si>
    <t>Địa điểm xây dựng</t>
  </si>
  <si>
    <t>Năng lực thiết kế</t>
  </si>
  <si>
    <t>Quyết định đầu tư</t>
  </si>
  <si>
    <t>TỔNG NGUỒN THU NGÂN SÁCH THÀNH PHỐ</t>
  </si>
  <si>
    <t>Thu ngân sách thành phố được hưởng theo phân cấp</t>
  </si>
  <si>
    <t>Thu ngân sách thành phố hưởng 100%</t>
  </si>
  <si>
    <t xml:space="preserve">Thu ngân sách thành phố hưởng từ các khoản thu phân chia </t>
  </si>
  <si>
    <t>TỔNG CHI NGÂN SÁCH THÀNH PHỐ</t>
  </si>
  <si>
    <t>Tổng chi cân đối ngân sách thành phố</t>
  </si>
  <si>
    <t>NGÂN SÁCH CẤP THÀNH PHỐ</t>
  </si>
  <si>
    <t>Chi thuộc nhiệm vụ của ngân sách cấp thành phố</t>
  </si>
  <si>
    <t>Chi bổ sung cho ngân sách xã, phường</t>
  </si>
  <si>
    <t>NGÂN SÁCH XÃ, PHƯỜNG</t>
  </si>
  <si>
    <t>Thu ngân sách xã, phường được hưởng theo phân cấp</t>
  </si>
  <si>
    <t>Thu bổ sung từ ngân sách cấp thành phố</t>
  </si>
  <si>
    <t>THU NS thành phố</t>
  </si>
  <si>
    <t>CHI CÂN ĐỐI NGÂN SÁCH THÀNH PHỐ</t>
  </si>
  <si>
    <t>Ngân sách cấp thành phố</t>
  </si>
  <si>
    <t>Ngân sách xã, phường</t>
  </si>
  <si>
    <t>Ngân sách thành phố</t>
  </si>
  <si>
    <t xml:space="preserve">CHI BỔ SUNG CHO NGÂN SÁCH XÃ, PHƯỜNG </t>
  </si>
  <si>
    <t>CHI NGÂN SÁCH CẤP THÀNH PHỐ THEO LĨNH VỰC</t>
  </si>
  <si>
    <t>Chữ thập đỏ + hội NNCĐDC</t>
  </si>
  <si>
    <t>Mặt trận tổ quốc, các hội đặc thù và Liên đoàn lao động</t>
  </si>
  <si>
    <t>Số thu bổ sung từ ngân sách cấp thành phố</t>
  </si>
  <si>
    <t>Tổng chi cân đối ngân sách xã, phường</t>
  </si>
  <si>
    <t>Xã Tân Khánh Đông</t>
  </si>
  <si>
    <t>Xã Tân Phú Đông</t>
  </si>
  <si>
    <t>Phường Tân Quy Đông</t>
  </si>
  <si>
    <t>Xã Tân Quy Tây</t>
  </si>
  <si>
    <t>Phòng Giáo dục và sự nghiệp giáo dục của các trường</t>
  </si>
  <si>
    <t>Ban quản lý dự án &amp;PTQĐ</t>
  </si>
  <si>
    <t>Văn phòng Thành Ủy Sa Đéc</t>
  </si>
  <si>
    <t>1.12</t>
  </si>
  <si>
    <t>Tất toán công trình</t>
  </si>
  <si>
    <t>CHI AN NINH - QUỐC PHÒNG</t>
  </si>
  <si>
    <t>Tất toán công trình đầu tư</t>
  </si>
  <si>
    <t>Nguồn dự phòng đầu tư</t>
  </si>
  <si>
    <t>Biểu số 80a/CK-NSNN</t>
  </si>
  <si>
    <t>TT</t>
  </si>
  <si>
    <t>Địa điểm mở tài khoản của dự án</t>
  </si>
  <si>
    <t>Chủ dự án</t>
  </si>
  <si>
    <t>Mã số dự án</t>
  </si>
  <si>
    <t>Mã ngành kinh tế (loại, khoản)</t>
  </si>
  <si>
    <t>Thời gian KC-HT</t>
  </si>
  <si>
    <t>Kế hoạch vốn đầu tư công trung hạn giai đoạn 2016 - 2020</t>
  </si>
  <si>
    <t>Ghi   chú</t>
  </si>
  <si>
    <t>Số quyết định, ngày tháng năm</t>
  </si>
  <si>
    <t>Tổng mức đầu tư</t>
  </si>
  <si>
    <t>Trong đó NSNN</t>
  </si>
  <si>
    <t>Thu hồi vốn đã ứng trước</t>
  </si>
  <si>
    <t>Trả nợ XDCB</t>
  </si>
  <si>
    <t>Chuân bị đầu tư</t>
  </si>
  <si>
    <t>Dự án chuyển tiếp</t>
  </si>
  <si>
    <t>Dự án khởi công mới</t>
  </si>
  <si>
    <t>Tất toán hoàn thành công trình</t>
  </si>
  <si>
    <t>PHÂN BỔ CÁC NGÀNH VÀ LĨNH VỰC</t>
  </si>
  <si>
    <t>Giáo dục và đào tạo</t>
  </si>
  <si>
    <t>Thể thao</t>
  </si>
  <si>
    <t>Văn hóa xã hội</t>
  </si>
  <si>
    <t>Thương mại du lịch</t>
  </si>
  <si>
    <t>Giao thông</t>
  </si>
  <si>
    <t>Cấp nước và dịch vụ công cộng</t>
  </si>
  <si>
    <t>Xử lý nước thải</t>
  </si>
  <si>
    <t>An ninh quốc phòng</t>
  </si>
  <si>
    <t>Quản lý nhà nước</t>
  </si>
  <si>
    <t>I/</t>
  </si>
  <si>
    <t>CHUẨN BỊ ĐẦU TƯ</t>
  </si>
  <si>
    <t>1/</t>
  </si>
  <si>
    <t>GIÁO DỤC VÀ ĐÀO TẠO</t>
  </si>
  <si>
    <t>2/</t>
  </si>
  <si>
    <t>THỂ THAO</t>
  </si>
  <si>
    <t>3/</t>
  </si>
  <si>
    <t>VĂN HÓA XÃ HỘI</t>
  </si>
  <si>
    <t>4/</t>
  </si>
  <si>
    <t>THƯƠNG MẠI DU LỊCH</t>
  </si>
  <si>
    <t>5/</t>
  </si>
  <si>
    <t>GIAO THÔNG</t>
  </si>
  <si>
    <t>6/</t>
  </si>
  <si>
    <t>CẤP NƯỚC VÀ DỊCH VỤ CÔNG CỘNG</t>
  </si>
  <si>
    <t>7/</t>
  </si>
  <si>
    <t>XỬ LÝ NƯỚC THẢI</t>
  </si>
  <si>
    <t>8/</t>
  </si>
  <si>
    <t>AN NINH QUỐC PHỒNG</t>
  </si>
  <si>
    <t>QUẢN LÝ NHÀ NƯỚC</t>
  </si>
  <si>
    <t>II/</t>
  </si>
  <si>
    <t>CHUẨN BỊ THỰC HIỆN ĐẦU TƯ &amp; THỰC HIỆN ĐẦU TƯ</t>
  </si>
  <si>
    <t>a/ Dự án chuyển tiếp</t>
  </si>
  <si>
    <t>P2</t>
  </si>
  <si>
    <t>KBSĐ</t>
  </si>
  <si>
    <t>Ban QLDA&amp;PTQĐ</t>
  </si>
  <si>
    <t>072</t>
  </si>
  <si>
    <t>b/ Dự án khởi công mới</t>
  </si>
  <si>
    <t xml:space="preserve">   a/ Dự án chuyển tiếp</t>
  </si>
  <si>
    <t>TPĐ</t>
  </si>
  <si>
    <t>AH</t>
  </si>
  <si>
    <t>TQT</t>
  </si>
  <si>
    <t xml:space="preserve">  a). Dự án chuyển tiếp</t>
  </si>
  <si>
    <t>b).Dự án khởi công mới</t>
  </si>
  <si>
    <t>a). Dự án chuyển tiếp</t>
  </si>
  <si>
    <t>AN NINH QuỐC PHÒNG</t>
  </si>
  <si>
    <t>a).Dự án chuyển tiếp</t>
  </si>
  <si>
    <t>2017-2019</t>
  </si>
  <si>
    <t>PAH</t>
  </si>
  <si>
    <t>9/</t>
  </si>
  <si>
    <t>Công trình bổ sung</t>
  </si>
  <si>
    <t>DANH MỤC DỰ ÁN 2018</t>
  </si>
  <si>
    <t>P1</t>
  </si>
  <si>
    <t>2018-2020</t>
  </si>
  <si>
    <t>Hội trường thành phố Sa Đéc</t>
  </si>
  <si>
    <t>KBSĐ, KBĐT</t>
  </si>
  <si>
    <t>VPTU</t>
  </si>
  <si>
    <t>Biểu số 80b/CK-NSNN</t>
  </si>
  <si>
    <t>Tên công trình</t>
  </si>
  <si>
    <t>VI</t>
  </si>
  <si>
    <t>Thu ngân sách cấp xã hưởng 100%</t>
  </si>
  <si>
    <t xml:space="preserve">Thu ngân sách cấp xã hưởng từ các khoản thu phân chia </t>
  </si>
  <si>
    <t>Dự toán năm 2019</t>
  </si>
  <si>
    <t>Chi nộp ngân sách cấp trên</t>
  </si>
  <si>
    <t>Đơn vị: Triệu đồng</t>
  </si>
  <si>
    <t>CHI SỰ NGHIỆP KHOA HỌC-CÔNG NGHỆ</t>
  </si>
  <si>
    <t>Phòng Lao động-TB&amp;XH</t>
  </si>
  <si>
    <t>Sự nghiệp kinh tế chưa phân bổ</t>
  </si>
  <si>
    <t>CHI NỘP NGÂN SÁCH CẤP TRÊN</t>
  </si>
  <si>
    <t>VII</t>
  </si>
  <si>
    <t>VIII</t>
  </si>
  <si>
    <t>Chi phí chuẩn bị đầu tư giai đoạn sau</t>
  </si>
  <si>
    <t>1.13</t>
  </si>
  <si>
    <t>Chi ủy thác qua Ngân hàng chính sách xã hội để cho vay đối với người nghèo và hộ chính sách khác trên địa bàn</t>
  </si>
  <si>
    <t>* Chi phí chuẩn bị đầu tư giai đoạn sau</t>
  </si>
  <si>
    <t>Đường Phạm Hữu Lầu (nối dài)</t>
  </si>
  <si>
    <t xml:space="preserve"> a/ Dự án chuyển tiếp</t>
  </si>
  <si>
    <t>QĐ BCKTKT số: 274/QĐ-UBND-XDCB ngày 20/10/2016 của UBND TP;QĐ BCKTKT số: 292/QĐ-UBND-XDCB ngày 05/10/2018 của UBND TP</t>
  </si>
  <si>
    <t xml:space="preserve"> Đường Ông Hộ bờ phải (đoạn từ kênh Trung ương bờ trái đến cầu Nguyễn Thị Hồng Cúc)</t>
  </si>
  <si>
    <t>Xã TQT</t>
  </si>
  <si>
    <t>QĐ BCKTKT số: 312/UBND-XDCB ngày 26/10/2018 của UBND thành phố Sa Đéc</t>
  </si>
  <si>
    <t>Đường Nguyễn Thị Minh Khai</t>
  </si>
  <si>
    <t>Xã TPĐ</t>
  </si>
  <si>
    <t>Đường Trần Quang Khải (đoạn từ cầu Sa Đéc 2 đến Cầu Cái Sơn)</t>
  </si>
  <si>
    <t>P TQĐ</t>
  </si>
  <si>
    <t>QĐ 316/UBND-XDCB ngày 30/10/2018</t>
  </si>
  <si>
    <t>Kè rạch Thông Lưu</t>
  </si>
  <si>
    <t>Nâng cấp hẻm Tư Mão (hẻm  405 đường Nguyễn Tất Thành)</t>
  </si>
  <si>
    <t>QĐ 230/UBND-XDCB ngày 25/10/2015; QĐĐC 225/QĐ-UBND-XDCB ngày 17/7/2018</t>
  </si>
  <si>
    <t>QuẢN LÝ NHÀ NƯỚC</t>
  </si>
  <si>
    <t>Đường mới song song đường Nguyễn  Sinh Sắc (từ Hùng Vương - ĐT 848 nối dài)</t>
  </si>
  <si>
    <t>P2, TPĐ</t>
  </si>
  <si>
    <t>QĐ BCKTKT số: 237/QĐ-UBND-XDCB ngày 27/10/2014 của UBND TP; QĐ ĐC DA số: 248/QĐ-UBND-XDCB ngày 15/8/2018 của UBND TP</t>
  </si>
  <si>
    <t>Mở rộng đường Xẻo Tre bờ phải</t>
  </si>
  <si>
    <t>2019-2020</t>
  </si>
  <si>
    <t>Hội trường và phòng làm việc Khối vận xã Tân Phú Đông</t>
  </si>
  <si>
    <t>QĐ BCKTKT số: 314/UBND-XDCB ngày 30 tháng 10 năm 2018</t>
  </si>
  <si>
    <t>CHI BỔ SUNG NGÂN SÁCH XÃ, PHƯỜNG</t>
  </si>
  <si>
    <t>CÂN ĐỐI NGÂN SÁCH THÀNH PHỐ NĂM 2020</t>
  </si>
  <si>
    <t>ƯTH năm 2019</t>
  </si>
  <si>
    <t>Dự toán năm 2020</t>
  </si>
  <si>
    <t>CÂN ĐỐI NGUỒN THU, CHI DỰ TOÁN NGÂN SÁCH CẤP THÀNH PHỐ VÀ NGÂN SÁCH XÃ, PHƯỜNG NĂM 2020</t>
  </si>
  <si>
    <t>DỰ TOÁN THU NGÂN SÁCH NHÀ NƯỚC NĂM 2020</t>
  </si>
  <si>
    <t>DỰ TOÁN CHI NGÂN SÁCH THÀNH PHỐ, CHI NGÂN SÁCH CẤP THÀNH PHỐ VÀ CHI NGÂN SÁCH XÃ, PHƯỜNG THEO CƠ CẤU CHI NĂM 2020</t>
  </si>
  <si>
    <t>Chi tạo nguồn CCTL</t>
  </si>
  <si>
    <t>DỰ TOÁN CHI NGÂN SÁCH CẤP THÀNH PHỐ THEO TỪNG LĨNH VỰC NĂM 2020</t>
  </si>
  <si>
    <t>DỰ TOÁN CHI NGÂN SÁCH CẤP THÀNH PHỐ CHO TỪNG CƠ QUAN, TỔ CHỨC NĂM 2020</t>
  </si>
  <si>
    <t>DỰ TOÁN CHI ĐẦU TƯ PHÁT TRIỂN CỦA NGÂN SÁCH CẤP THÀNH PHỐ CHO TỪNG CƠ QUAN, TỔ CHỨC THEO LĨNH VỰC NĂM 2020</t>
  </si>
  <si>
    <t>DỰ TOÁN CHI THƯỜNG XUYÊN CỦA NGÂN SÁCH CẤP THÀNH PHỐ CHO TỪNG CƠ QUAN, TỔ CHỨC THEO LĨNH VỰC NĂM 2020</t>
  </si>
  <si>
    <t>Chữ thập đỏ</t>
  </si>
  <si>
    <t>Trung tâm Dịch vụ NN</t>
  </si>
  <si>
    <t>Chi quỹ hỗ trợ Nông dân thành phố</t>
  </si>
  <si>
    <t>Kinh phí thực hiện quy hoạch trên địa bàn thành phố</t>
  </si>
  <si>
    <t>Sự nghiệp môi trường chưa phân bổ</t>
  </si>
  <si>
    <t>Sự nghiệp giáo dục chưa phân bổ</t>
  </si>
  <si>
    <t>Sự nghiệp VHTT-TT chưa phân bổ</t>
  </si>
  <si>
    <t>Trung tâm DVNN</t>
  </si>
  <si>
    <t>CHI TẠO NGUỒN CCTL</t>
  </si>
  <si>
    <t>DỰ TOÁN THU, SỐ BỔ SUNG VÀ DỰ TOÁN CHI CÂN ĐỐI NGÂN SÁCH TỪNG XÃ, PHƯỜNG NĂM 2020</t>
  </si>
  <si>
    <t>DỰ TOÁN CHI BỔ SUNG CÓ MỤC TIÊU TỪ NGÂN SÁCH CẤP THÀNH PHỐ CHO NGÂN SÁCH TỪNG XÃ NĂM 2020</t>
  </si>
  <si>
    <t>Bổ sung vốn sự nghiệp có tính chất đầu tư XDCB</t>
  </si>
  <si>
    <t>DANH MỤC CÁC CÔNG TRÌNH CHI VỐN SỰ NGHIỆP CÓ TÍNH CHẤT ĐẦU TƯ XÂY DỰNG CƠ BẢN NĂM 2020</t>
  </si>
  <si>
    <t>Đường Nhánh rẽ Rạch Bà Sáu (đoạn còn lại). HM: Nền, mặt đường và hệ thống thoát nước</t>
  </si>
  <si>
    <t>Hẻm 405, khóm 3 đường Hùng Vương nối dài (HM: Nền, mặt đường và hệ thống thoát nước)</t>
  </si>
  <si>
    <t>Hẻm 27 đường Rạch Ngã Bát (HM: Nâng cấp cải tạo nền, mặt đường và cống thoát nước)</t>
  </si>
  <si>
    <t>Hẻm 100 đường Quốc lộ 80 (HM: Nâng cấp cải tạo nền, mặt đường và cống thoát nước)</t>
  </si>
  <si>
    <t>Đường Lưu Văn Lang cặp Rạch Ngã Bát. HM: Gia cố sạt lở đường</t>
  </si>
  <si>
    <t>Hội trường 120 chỗ Ủy ban nhân dân phường 3. HM: Sửa chữa, cải tạo</t>
  </si>
  <si>
    <t>Trụ sở làm việc Công an Phường 4. HM: Cải tạo, sửa chữa</t>
  </si>
  <si>
    <t>Mở rộng Hẻm tổ 17 (đoạn 2). HM: Xây dựng mới nền và mặt đường</t>
  </si>
  <si>
    <t>Đường Rạch Ngã Am nối dài. HM: Duy tu sửa chữa</t>
  </si>
  <si>
    <t>Đường Đình (HM: Nền, mặt đường)</t>
  </si>
  <si>
    <t>Đường Sáu Iều (HM: Nền, mặt đường)</t>
  </si>
  <si>
    <t>Đường Ba Thìn bờ phải (từ Sáu Đồng Hồ - cầu Sáu Chiêu). HM: Nền, mặt đường</t>
  </si>
  <si>
    <t>Đường bờ đai khu rau xanh. HM: Nền, mặt đường</t>
  </si>
  <si>
    <t>Đường Xẻo Gừa - An Hòa (đoạn còn lại). HM: Nền, mặt đường</t>
  </si>
  <si>
    <t xml:space="preserve"> KẾ HOẠCH ĐẦU TƯ CÔNG NĂM 2020 THÀNH PHỐ QUẢN LÝ </t>
  </si>
  <si>
    <t xml:space="preserve">NGUỒN VỐN SỬ DỤNG ĐẤT </t>
  </si>
  <si>
    <t>Lũy kế thanh toán từ khởi công đến năm 2019</t>
  </si>
  <si>
    <t>Kế hoạch năm 2020</t>
  </si>
  <si>
    <t>Chuẩn bị đầu tư</t>
  </si>
  <si>
    <t>Trường tiểu học Phú Long (đối ứng)</t>
  </si>
  <si>
    <t>Đường Phạm Hữu Lầu nối dài đoạn từ rạch Bà Nhị đến đường Vành đai Tây Bắc</t>
  </si>
  <si>
    <t>2019-2022</t>
  </si>
  <si>
    <t>Trường trung học cơ sở Võ Thị Sáu (đối ứng)</t>
  </si>
  <si>
    <t>073</t>
  </si>
  <si>
    <t>2019-2021</t>
  </si>
  <si>
    <t>Trường trung học cơ sở Hùng Vương</t>
  </si>
  <si>
    <t>2014-2020</t>
  </si>
  <si>
    <t xml:space="preserve"> QĐ DA Số: 220/QĐ-UBND-XDCB ngày 20/10/2014 của UBND TP; QĐ số 197 ngày 09/6/2017 ; QĐ ĐC 362/18/12/2018 TG thực hiện</t>
  </si>
  <si>
    <t>QĐ BCKTKT số 315A/QĐ-UBND-XDCB ngày 30/10/2018 của UBND TP</t>
  </si>
  <si>
    <t>Đường Nguyễn Tất Thành (đoạn từ ĐT 848 đến đường Nguyễn Sinh Sắc)</t>
  </si>
  <si>
    <t>P1,AH</t>
  </si>
  <si>
    <t>QĐ BCKTKT số: 106/QĐ-UBND-XDCB ngày 12/6/2019 của UBND TP</t>
  </si>
  <si>
    <t>2017-2020</t>
  </si>
  <si>
    <t>QĐ BCKTKT Số: 998/QĐ-UBND-HC ngày 29/8/2017 của UBND tỉnh Đồng Tháp;QĐ ĐC DA Số 1158/QĐ-UBND-HC ngày 09/10/2019 của UBND tỉnh Đồng Tháp</t>
  </si>
  <si>
    <t>Vốn sdd:4.000 chuyển nguồn: 886 trđ. Vốn tỉnh hỗ trợ: 10 tỷ.</t>
  </si>
  <si>
    <t xml:space="preserve">NGUỒN VỐN TẬP TRUNG </t>
  </si>
  <si>
    <t>Hàng rào Trường tiểu học Vĩnh Phước</t>
  </si>
  <si>
    <t>Đường rạch Chùa bờ phải ( ĐT 848- Trường tiểu học Tân An)</t>
  </si>
  <si>
    <t>Chờ ĐC THTH DA</t>
  </si>
  <si>
    <t>2016-2020</t>
  </si>
  <si>
    <t xml:space="preserve">QĐ BCKTKT số: 288/UBND-XDCB ngày 25/10/2016 của UBND thành phố Sa Đéc; QĐ điều chỉnh tg 345/QĐ-UBND-XDCB, ngày 28/11/2018 của UBND TP;  QĐ đ/c BCKTKT 70/UBND-XDCB ngày 17/4/2019 </t>
  </si>
  <si>
    <t>P3, TQĐ</t>
  </si>
  <si>
    <t>QĐ 317/QĐ-UBND-XDCB ngày 30/10/2018 của UBND TP</t>
  </si>
  <si>
    <t>Sửa chữa cầu Nguyễn Thanh Hùng</t>
  </si>
  <si>
    <t xml:space="preserve">Đường số 01 và đường vào cụm dân cư xã Tân Khánh Đông </t>
  </si>
  <si>
    <t>TKĐ</t>
  </si>
  <si>
    <t>QĐ 198/QĐ-UBND-XDCB ngày 29/10/2019 của UBND TP</t>
  </si>
  <si>
    <t>Tuyến cấp nước bờ phải Xếp Mương Đào (cầu Đông Huề- cống Ô. Hiếu)</t>
  </si>
  <si>
    <t>QĐ BCKTKT số:  354/QĐ-UBND-XDCB ngày 30/10/2015 của UBND TP;ĐC TGTH 378/27/12/2018</t>
  </si>
  <si>
    <t>HT nước sạch TKĐ: tuyến nước đường Tư  Nhuận+ Tuyến nước bờ trái R. Bà Soi+ Tuyến nước đ. Rạch Mương Chài+ Tuyến nước đường Ô. Thung</t>
  </si>
  <si>
    <t>QĐ BCKTKT số: 286/QĐ-UBND-XDCB ngày 24/10/2016 của UBND TP:ĐC TGTHDA 377/27/12/2018</t>
  </si>
  <si>
    <t xml:space="preserve"> HT nước sạch TPĐ:Tuyến nước R. Chùa- Bà Phủ+ Tuyến nước  đường kênh Tám Bê b.phải+ Tuyến cấp nước kênh Ba Dấu Ó bờ trái</t>
  </si>
  <si>
    <t>QĐ BCKTKT số: 287/QĐ-UBND-XDCB ngày 24/10/2016 của UBND TP; ĐC TGTH 379/27/12/2018</t>
  </si>
  <si>
    <t xml:space="preserve"> HT cấp nước TPĐ: Tuyến ống cấp nước D60 đường kênh Ba Dấu ó bờ phải; tuyến ống cấp nước D75 đường kênh 85 bờ phải; tuyến ống cấp nước D60 đường kênh Mương Trâu bờ trái; tuyến ống cấp nước D75 kênh mương Trâu bờ phải</t>
  </si>
  <si>
    <t>QĐ 267/QĐ-UBND-XDCB ngày  16/8/2017</t>
  </si>
  <si>
    <t>HT cấp nước xã TQT: Tuyến nước đ. Hai Sanh+Tuyến nước đ. Kênh KC 1 bờ phải+ Tuyến nước đ. Vành đai Tây Bắc.</t>
  </si>
  <si>
    <t>Tuyến nước đ. Năm Nghi- Ba Làng</t>
  </si>
  <si>
    <t>Hạ thế điện TKĐ: Điện Tư Ngươn+ Điện Tư Vui</t>
  </si>
  <si>
    <t>Hạ thế điện đường kênh KC 1</t>
  </si>
  <si>
    <t>Hạ thế điện P.An Hòa: điện R. Hai Đường+ Điện đường vào Khu CN A 1</t>
  </si>
  <si>
    <t>Khu hành chính Ủy ban nhân dân phường Tân Quy Đông</t>
  </si>
  <si>
    <t>TQĐ</t>
  </si>
  <si>
    <t>Thu chuyển nguồn CCTL, CĐCS năm trước chuyển sang</t>
  </si>
  <si>
    <t>HỘI ĐỒNG NHÂN DÂN</t>
  </si>
  <si>
    <t>THÀNH PHỐ SA ĐÉC</t>
  </si>
  <si>
    <t>Độc lập - Tự do - Hạnh phúc</t>
  </si>
  <si>
    <t>PHỤ LỤC SỐ 01</t>
  </si>
  <si>
    <t>(Kèm theo Nghị quyết số 17/NQ-HĐND ngày 19/12/2019 của HĐND thành phố)</t>
  </si>
  <si>
    <t xml:space="preserve">  THÀNH PHỐ SA ĐÉC                                            Độc lập - Tự do - Hạnh phúc</t>
  </si>
  <si>
    <t>HỘI ĐỒNG NHÂN DÂN                            CỘNG HÒA XÃ HỘI CHỦ NGHĨA VIỆT NAM</t>
  </si>
  <si>
    <t>-----------------</t>
  </si>
  <si>
    <t>PHỤ LỤC SỐ 02</t>
  </si>
  <si>
    <t xml:space="preserve">           -------------                                                           ----------------------------------</t>
  </si>
  <si>
    <t>---------------</t>
  </si>
  <si>
    <t>PHỤ LỤC SỐ 03</t>
  </si>
  <si>
    <t>-------------------</t>
  </si>
  <si>
    <t xml:space="preserve">     THÀNH PHỐ SA ĐÉC                                               Độc lập - Tự do - Hạnh phúc</t>
  </si>
  <si>
    <t xml:space="preserve">           -------------                                                                 ----------------------------------</t>
  </si>
  <si>
    <t>CỘNG HÒA XÃ HỘI CHỦ NGHĨA VIỆT NAM</t>
  </si>
  <si>
    <t>----------------</t>
  </si>
  <si>
    <t>------------------------</t>
  </si>
  <si>
    <t>PHỤ LỤC SỐ 04</t>
  </si>
  <si>
    <t>Văn phòng Thành ủy Sa Đéc</t>
  </si>
  <si>
    <t>PHỤ LỤC SỐ 05</t>
  </si>
  <si>
    <t>PHỤ LỤC SỐ 06</t>
  </si>
  <si>
    <t>PHỤ LỤC SỐ 07</t>
  </si>
  <si>
    <t>--------------</t>
  </si>
  <si>
    <t xml:space="preserve">          -------------                                                            ----------------------------------</t>
  </si>
  <si>
    <t xml:space="preserve">         -------------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</si>
</sst>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_(* \(#,##0.00\);_(* &quot;-&quot;??_);_(@_)"/>
    <numFmt numFmtId="165" formatCode="_-* #,##0.0\ _₫_-;\-* #,##0.0\ _₫_-;_-* &quot;-&quot;??\ _₫_-;_-@_-"/>
    <numFmt numFmtId="166" formatCode="_-* #,##0\ _₫_-;\-* #,##0\ _₫_-;_-* &quot;-&quot;??\ _₫_-;_-@_-"/>
    <numFmt numFmtId="167" formatCode="_(* #,##0_);_(* \(#,##0\);_(* &quot;-&quot;??_);_(@_)"/>
    <numFmt numFmtId="168" formatCode="_-* #,##0\ _€_-;\-* #,##0\ _€_-;_-* &quot;-&quot;??\ _€_-;_-@_-"/>
  </numFmts>
  <fonts count="83" x14ac:knownFonts="1">
    <font>
      <sz val="11"/>
      <color theme="1"/>
      <name val="Calibri"/>
      <family val="2"/>
      <charset val="163"/>
      <scheme val="minor"/>
    </font>
    <font>
      <b/>
      <sz val="12"/>
      <color rgb="FF000000"/>
      <name val="Times New Roman"/>
      <family val="1"/>
    </font>
    <font>
      <sz val="12"/>
      <color theme="1"/>
      <name val="Times New Roman"/>
      <family val="1"/>
    </font>
    <font>
      <i/>
      <sz val="12"/>
      <color rgb="FF000000"/>
      <name val="Times New Roman"/>
      <family val="1"/>
    </font>
    <font>
      <b/>
      <sz val="12"/>
      <name val="Times New Roman"/>
      <family val="1"/>
    </font>
    <font>
      <sz val="12"/>
      <name val="Times New Roman"/>
      <family val="1"/>
    </font>
    <font>
      <b/>
      <sz val="12"/>
      <color theme="1"/>
      <name val="Times New Roman"/>
      <family val="1"/>
    </font>
    <font>
      <b/>
      <sz val="14"/>
      <color rgb="FF000000"/>
      <name val="Times New Roman"/>
      <family val="1"/>
    </font>
    <font>
      <i/>
      <sz val="14"/>
      <color rgb="FF000000"/>
      <name val="Times New Roman"/>
      <family val="1"/>
    </font>
    <font>
      <i/>
      <sz val="12"/>
      <name val="Times New Roman"/>
      <family val="1"/>
    </font>
    <font>
      <sz val="12"/>
      <color rgb="FF000000"/>
      <name val="Times New Roman"/>
      <family val="1"/>
    </font>
    <font>
      <b/>
      <sz val="13"/>
      <name val="Times New Roman"/>
      <family val="1"/>
    </font>
    <font>
      <sz val="13"/>
      <name val="Times New Roman"/>
      <family val="1"/>
    </font>
    <font>
      <i/>
      <sz val="13"/>
      <name val="Times New Roman"/>
      <family val="1"/>
    </font>
    <font>
      <sz val="11"/>
      <color theme="1"/>
      <name val="Calibri"/>
      <family val="2"/>
      <charset val="163"/>
      <scheme val="minor"/>
    </font>
    <font>
      <sz val="11"/>
      <name val="Times New Roman"/>
      <family val="1"/>
    </font>
    <font>
      <b/>
      <sz val="11"/>
      <name val="Times New Roman"/>
      <family val="1"/>
    </font>
    <font>
      <i/>
      <sz val="12"/>
      <color theme="1"/>
      <name val="Times New Roman"/>
      <family val="1"/>
    </font>
    <font>
      <b/>
      <i/>
      <sz val="12"/>
      <name val="Times New Roman"/>
      <family val="1"/>
    </font>
    <font>
      <b/>
      <i/>
      <sz val="12"/>
      <color theme="1"/>
      <name val="Times New Roman"/>
      <family val="1"/>
    </font>
    <font>
      <sz val="12"/>
      <color rgb="FFFF0000"/>
      <name val="Times New Roman"/>
      <family val="1"/>
    </font>
    <font>
      <b/>
      <i/>
      <sz val="13"/>
      <name val="Times New Roman"/>
      <family val="1"/>
    </font>
    <font>
      <b/>
      <sz val="11"/>
      <color theme="1"/>
      <name val="Calibri"/>
      <family val="2"/>
      <scheme val="minor"/>
    </font>
    <font>
      <sz val="11"/>
      <name val="Calibri"/>
      <family val="2"/>
      <scheme val="minor"/>
    </font>
    <font>
      <sz val="14"/>
      <color theme="1"/>
      <name val="Times New Roman"/>
      <family val="1"/>
    </font>
    <font>
      <sz val="14"/>
      <color rgb="FF000000"/>
      <name val="Times New Roman"/>
      <family val="1"/>
    </font>
    <font>
      <sz val="10"/>
      <name val="Times New Roman"/>
      <family val="1"/>
    </font>
    <font>
      <b/>
      <sz val="10"/>
      <name val="Times New Roman"/>
      <family val="1"/>
    </font>
    <font>
      <sz val="10"/>
      <color theme="1"/>
      <name val="Times New Roman"/>
      <family val="1"/>
    </font>
    <font>
      <sz val="11"/>
      <color theme="1"/>
      <name val="Times New Roman"/>
      <family val="1"/>
    </font>
    <font>
      <sz val="14"/>
      <name val="Times New Roman"/>
      <family val="1"/>
    </font>
    <font>
      <b/>
      <sz val="14"/>
      <name val="Times New Roman"/>
      <family val="1"/>
    </font>
    <font>
      <b/>
      <i/>
      <u/>
      <sz val="12"/>
      <color rgb="FF000000"/>
      <name val="Times New Roman"/>
      <family val="1"/>
    </font>
    <font>
      <b/>
      <sz val="10"/>
      <color theme="1"/>
      <name val="Times New Roman"/>
      <family val="1"/>
    </font>
    <font>
      <b/>
      <sz val="11"/>
      <color theme="1"/>
      <name val="Calibri"/>
      <family val="2"/>
      <charset val="163"/>
      <scheme val="minor"/>
    </font>
    <font>
      <sz val="11"/>
      <color rgb="FFFF0000"/>
      <name val="Times New Roman"/>
      <family val="1"/>
    </font>
    <font>
      <b/>
      <sz val="13"/>
      <color rgb="FF000000"/>
      <name val="Times New Roman"/>
      <family val="1"/>
    </font>
    <font>
      <i/>
      <sz val="13"/>
      <color rgb="FF000000"/>
      <name val="Times New Roman"/>
      <family val="1"/>
    </font>
    <font>
      <sz val="9"/>
      <name val="Times New Roman"/>
      <family val="1"/>
    </font>
    <font>
      <sz val="11"/>
      <color indexed="8"/>
      <name val="Calibri"/>
      <family val="2"/>
    </font>
    <font>
      <b/>
      <sz val="9"/>
      <name val="Times New Roman"/>
      <family val="1"/>
    </font>
    <font>
      <sz val="10"/>
      <name val="Helv"/>
    </font>
    <font>
      <sz val="10"/>
      <name val="Arial"/>
      <family val="2"/>
    </font>
    <font>
      <sz val="10"/>
      <color indexed="12"/>
      <name val="Times New Roman"/>
      <family val="1"/>
    </font>
    <font>
      <i/>
      <sz val="14"/>
      <name val="Times New Roman"/>
      <family val="1"/>
    </font>
    <font>
      <b/>
      <u/>
      <sz val="13"/>
      <name val="Times New Roman"/>
      <family val="1"/>
    </font>
    <font>
      <sz val="11"/>
      <name val="Calibri"/>
      <family val="2"/>
      <charset val="163"/>
      <scheme val="minor"/>
    </font>
    <font>
      <sz val="13"/>
      <color rgb="FFFF0000"/>
      <name val="Times New Roman"/>
      <family val="1"/>
    </font>
    <font>
      <sz val="12"/>
      <name val="Times New Roman"/>
      <family val="1"/>
      <charset val="163"/>
    </font>
    <font>
      <sz val="12"/>
      <color rgb="FF0000FF"/>
      <name val="Times New Roman"/>
      <family val="1"/>
    </font>
    <font>
      <sz val="11"/>
      <color rgb="FF0000FF"/>
      <name val="Times New Roman"/>
      <family val="1"/>
    </font>
    <font>
      <b/>
      <sz val="12"/>
      <name val="Times New Roman"/>
      <family val="1"/>
      <charset val="163"/>
    </font>
    <font>
      <b/>
      <sz val="10"/>
      <name val="Times New Roman"/>
      <family val="1"/>
      <charset val="163"/>
    </font>
    <font>
      <sz val="10"/>
      <color rgb="FF0000FF"/>
      <name val="Times New Roman"/>
      <family val="1"/>
    </font>
    <font>
      <b/>
      <sz val="12"/>
      <color rgb="FF0000FF"/>
      <name val="Times New Roman"/>
      <family val="1"/>
    </font>
    <font>
      <sz val="10"/>
      <color rgb="FFFF0000"/>
      <name val="Times New Roman"/>
      <family val="1"/>
    </font>
    <font>
      <sz val="9"/>
      <color rgb="FF0000FF"/>
      <name val="Times New Roman"/>
      <family val="1"/>
    </font>
    <font>
      <b/>
      <i/>
      <sz val="9"/>
      <name val="Times New Roman"/>
      <family val="1"/>
    </font>
    <font>
      <b/>
      <sz val="8"/>
      <name val="Times New Roman"/>
      <family val="1"/>
    </font>
    <font>
      <sz val="8"/>
      <name val="Times New Roman"/>
      <family val="1"/>
    </font>
    <font>
      <sz val="18"/>
      <name val="Times New Roman"/>
      <family val="1"/>
    </font>
    <font>
      <u/>
      <sz val="11"/>
      <color theme="10"/>
      <name val="Calibri"/>
      <family val="2"/>
    </font>
    <font>
      <sz val="11"/>
      <color rgb="FF0000FF"/>
      <name val="Calibri"/>
      <family val="2"/>
    </font>
    <font>
      <sz val="18"/>
      <color rgb="FF0000FF"/>
      <name val="Times New Roman"/>
      <family val="1"/>
    </font>
    <font>
      <sz val="8"/>
      <color rgb="FF0000FF"/>
      <name val="Times New Roman"/>
      <family val="1"/>
    </font>
    <font>
      <b/>
      <sz val="8"/>
      <color rgb="FF0000FF"/>
      <name val="Times New Roman"/>
      <family val="1"/>
    </font>
    <font>
      <b/>
      <sz val="12"/>
      <color rgb="FFFF0000"/>
      <name val="Times New Roman"/>
      <family val="1"/>
    </font>
    <font>
      <sz val="18"/>
      <color rgb="FFFF0000"/>
      <name val="Times New Roman"/>
      <family val="1"/>
    </font>
    <font>
      <b/>
      <sz val="9"/>
      <color rgb="FFFF0000"/>
      <name val="Times New Roman"/>
      <family val="1"/>
    </font>
    <font>
      <b/>
      <sz val="14"/>
      <name val="Times"/>
      <family val="1"/>
    </font>
    <font>
      <b/>
      <sz val="24"/>
      <name val="Times New Roman"/>
      <family val="1"/>
    </font>
    <font>
      <b/>
      <sz val="11"/>
      <name val="Times New Roman"/>
      <family val="1"/>
      <charset val="163"/>
    </font>
    <font>
      <b/>
      <sz val="8"/>
      <name val="Times New Roman"/>
      <family val="1"/>
      <charset val="163"/>
    </font>
    <font>
      <sz val="8"/>
      <color rgb="FFFF0000"/>
      <name val="Times New Roman"/>
      <family val="1"/>
    </font>
    <font>
      <b/>
      <sz val="11"/>
      <color rgb="FF0000FF"/>
      <name val="Times New Roman"/>
      <family val="1"/>
    </font>
    <font>
      <sz val="12"/>
      <color rgb="FF0033CC"/>
      <name val="Times New Roman"/>
      <family val="1"/>
    </font>
    <font>
      <sz val="11"/>
      <color rgb="FF0033CC"/>
      <name val="Times New Roman"/>
      <family val="1"/>
    </font>
    <font>
      <sz val="8"/>
      <color rgb="FF0033CC"/>
      <name val="Times New Roman"/>
      <family val="1"/>
    </font>
    <font>
      <b/>
      <sz val="9"/>
      <color rgb="FF0000FF"/>
      <name val="Times New Roman"/>
      <family val="1"/>
    </font>
    <font>
      <sz val="14"/>
      <color theme="1"/>
      <name val="Calibri"/>
      <family val="2"/>
      <charset val="163"/>
      <scheme val="minor"/>
    </font>
    <font>
      <i/>
      <sz val="14"/>
      <color theme="1"/>
      <name val="Times New Roman"/>
      <family val="1"/>
    </font>
    <font>
      <b/>
      <sz val="14"/>
      <color theme="1"/>
      <name val="Times New Roman"/>
      <family val="1"/>
    </font>
    <font>
      <sz val="13"/>
      <name val="VNI-Times"/>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s>
  <cellStyleXfs count="8">
    <xf numFmtId="0" fontId="0" fillId="0" borderId="0"/>
    <xf numFmtId="43" fontId="14" fillId="0" borderId="0" applyFont="0" applyFill="0" applyBorder="0" applyAlignment="0" applyProtection="0"/>
    <xf numFmtId="0" fontId="30" fillId="0" borderId="0"/>
    <xf numFmtId="164" fontId="39" fillId="0" borderId="0" applyFont="0" applyFill="0" applyBorder="0" applyAlignment="0" applyProtection="0"/>
    <xf numFmtId="0" fontId="42" fillId="0" borderId="0"/>
    <xf numFmtId="167" fontId="39" fillId="0" borderId="0" applyFont="0" applyFill="0" applyBorder="0" applyAlignment="0" applyProtection="0"/>
    <xf numFmtId="167" fontId="39" fillId="0" borderId="0" applyFont="0" applyFill="0" applyBorder="0" applyAlignment="0" applyProtection="0"/>
    <xf numFmtId="0" fontId="61" fillId="0" borderId="0" applyNumberFormat="0" applyFill="0" applyBorder="0" applyAlignment="0" applyProtection="0"/>
  </cellStyleXfs>
  <cellXfs count="639">
    <xf numFmtId="0" fontId="0" fillId="0" borderId="0" xfId="0"/>
    <xf numFmtId="0" fontId="1" fillId="0" borderId="0" xfId="0" applyFont="1" applyAlignment="1">
      <alignment vertical="top" wrapText="1"/>
    </xf>
    <xf numFmtId="0" fontId="2" fillId="0" borderId="0" xfId="0" applyFont="1"/>
    <xf numFmtId="0" fontId="1" fillId="0" borderId="0" xfId="0" applyFont="1" applyAlignment="1">
      <alignment horizontal="center"/>
    </xf>
    <xf numFmtId="0" fontId="5" fillId="0" borderId="1" xfId="0" applyFont="1" applyBorder="1" applyAlignment="1">
      <alignment horizontal="center" wrapText="1"/>
    </xf>
    <xf numFmtId="0" fontId="2" fillId="0" borderId="0" xfId="0" applyFont="1" applyAlignment="1">
      <alignment vertical="center"/>
    </xf>
    <xf numFmtId="0" fontId="5" fillId="0" borderId="1" xfId="0" applyFont="1" applyBorder="1" applyAlignment="1">
      <alignment horizontal="center" vertical="center" wrapText="1"/>
    </xf>
    <xf numFmtId="0" fontId="1" fillId="0" borderId="0" xfId="0" applyFont="1" applyAlignment="1">
      <alignment horizontal="center" vertical="top" wrapText="1"/>
    </xf>
    <xf numFmtId="0" fontId="6" fillId="0" borderId="0" xfId="0" applyFont="1"/>
    <xf numFmtId="0" fontId="6" fillId="0" borderId="0" xfId="0" applyFont="1"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10" fillId="0" borderId="0" xfId="0" applyFont="1"/>
    <xf numFmtId="0" fontId="4" fillId="0" borderId="1" xfId="0" applyFont="1" applyBorder="1" applyAlignment="1">
      <alignment horizontal="center"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top" wrapText="1"/>
    </xf>
    <xf numFmtId="0" fontId="9" fillId="0" borderId="1" xfId="0" applyFont="1" applyBorder="1" applyAlignment="1">
      <alignment vertical="top" wrapText="1"/>
    </xf>
    <xf numFmtId="0" fontId="4" fillId="0" borderId="1" xfId="0" applyFont="1" applyBorder="1" applyAlignment="1">
      <alignment horizontal="left" vertical="top" wrapText="1"/>
    </xf>
    <xf numFmtId="0" fontId="3" fillId="0" borderId="0" xfId="0" applyFont="1" applyAlignment="1"/>
    <xf numFmtId="0" fontId="1" fillId="0" borderId="0" xfId="0" applyFont="1" applyAlignment="1">
      <alignment wrapText="1"/>
    </xf>
    <xf numFmtId="0" fontId="7" fillId="0" borderId="0" xfId="0" applyFont="1" applyAlignment="1"/>
    <xf numFmtId="0" fontId="8" fillId="0" borderId="0" xfId="0" applyFont="1" applyAlignment="1"/>
    <xf numFmtId="0" fontId="7" fillId="0" borderId="0" xfId="0" applyFont="1" applyAlignment="1">
      <alignment wrapText="1"/>
    </xf>
    <xf numFmtId="0" fontId="11" fillId="0" borderId="1" xfId="0" applyFont="1" applyBorder="1" applyAlignment="1">
      <alignment horizontal="center" vertical="top" wrapText="1"/>
    </xf>
    <xf numFmtId="0" fontId="11" fillId="0" borderId="1" xfId="0" applyFont="1"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vertical="top" wrapText="1"/>
    </xf>
    <xf numFmtId="0" fontId="12" fillId="0" borderId="1" xfId="0" applyFont="1" applyBorder="1" applyAlignment="1">
      <alignment vertical="top" wrapText="1"/>
    </xf>
    <xf numFmtId="0" fontId="13" fillId="0" borderId="1" xfId="0" applyFont="1" applyBorder="1" applyAlignment="1">
      <alignment vertical="top" wrapText="1"/>
    </xf>
    <xf numFmtId="166" fontId="5" fillId="0" borderId="1" xfId="1" applyNumberFormat="1" applyFont="1" applyBorder="1" applyAlignment="1">
      <alignment horizontal="center" vertical="center" wrapText="1"/>
    </xf>
    <xf numFmtId="166" fontId="5" fillId="0" borderId="1" xfId="1" applyNumberFormat="1" applyFont="1" applyBorder="1" applyAlignment="1">
      <alignment horizontal="center" wrapText="1"/>
    </xf>
    <xf numFmtId="166" fontId="4" fillId="0" borderId="1" xfId="1" applyNumberFormat="1" applyFont="1" applyBorder="1" applyAlignment="1">
      <alignment horizontal="center" vertical="center" wrapText="1"/>
    </xf>
    <xf numFmtId="0" fontId="2" fillId="0" borderId="1" xfId="0" applyFont="1" applyBorder="1"/>
    <xf numFmtId="166" fontId="5" fillId="0" borderId="1" xfId="1" applyNumberFormat="1" applyFont="1" applyBorder="1" applyAlignment="1">
      <alignment vertical="top" wrapText="1"/>
    </xf>
    <xf numFmtId="0" fontId="17" fillId="0" borderId="0" xfId="0" applyFont="1"/>
    <xf numFmtId="0" fontId="18" fillId="0" borderId="1" xfId="0" applyFont="1" applyBorder="1" applyAlignment="1">
      <alignment horizontal="center" vertical="top" wrapText="1"/>
    </xf>
    <xf numFmtId="0" fontId="18" fillId="0" borderId="1" xfId="0" applyFont="1" applyBorder="1" applyAlignment="1">
      <alignment vertical="top" wrapText="1"/>
    </xf>
    <xf numFmtId="166" fontId="18" fillId="0" borderId="1" xfId="1" applyNumberFormat="1" applyFont="1" applyBorder="1" applyAlignment="1">
      <alignment vertical="top" wrapText="1"/>
    </xf>
    <xf numFmtId="166" fontId="18" fillId="0" borderId="1" xfId="1" applyNumberFormat="1" applyFont="1" applyBorder="1" applyAlignment="1">
      <alignment horizontal="center" vertical="center" wrapText="1"/>
    </xf>
    <xf numFmtId="0" fontId="19" fillId="0" borderId="0" xfId="0" applyFont="1"/>
    <xf numFmtId="0" fontId="9" fillId="0" borderId="1" xfId="0" applyFont="1" applyBorder="1" applyAlignment="1">
      <alignment vertical="center" wrapText="1"/>
    </xf>
    <xf numFmtId="167" fontId="16" fillId="0" borderId="5" xfId="1" applyNumberFormat="1" applyFont="1" applyBorder="1"/>
    <xf numFmtId="0" fontId="16" fillId="0" borderId="5" xfId="0" applyFont="1" applyBorder="1"/>
    <xf numFmtId="0" fontId="20" fillId="0" borderId="0" xfId="0" applyFont="1"/>
    <xf numFmtId="166" fontId="12" fillId="0" borderId="1" xfId="1" applyNumberFormat="1" applyFont="1" applyBorder="1" applyAlignment="1">
      <alignment horizontal="center" vertical="top" wrapText="1"/>
    </xf>
    <xf numFmtId="166" fontId="11" fillId="0" borderId="1" xfId="1" applyNumberFormat="1"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vertical="top" wrapText="1"/>
    </xf>
    <xf numFmtId="43" fontId="21" fillId="0" borderId="1" xfId="1" applyFont="1" applyBorder="1" applyAlignment="1">
      <alignment horizontal="center" vertical="top" wrapText="1"/>
    </xf>
    <xf numFmtId="166" fontId="21" fillId="0" borderId="1" xfId="1" applyNumberFormat="1" applyFont="1" applyBorder="1" applyAlignment="1">
      <alignment horizontal="center" vertical="top" wrapText="1"/>
    </xf>
    <xf numFmtId="166" fontId="11" fillId="0" borderId="1" xfId="0" applyNumberFormat="1" applyFont="1" applyBorder="1" applyAlignment="1">
      <alignment horizontal="center" vertical="top" wrapText="1"/>
    </xf>
    <xf numFmtId="166" fontId="12" fillId="0" borderId="1" xfId="1" applyNumberFormat="1" applyFont="1" applyBorder="1" applyAlignment="1">
      <alignment horizontal="center" vertical="center" wrapText="1"/>
    </xf>
    <xf numFmtId="165" fontId="11" fillId="0" borderId="1" xfId="1" applyNumberFormat="1" applyFont="1" applyBorder="1" applyAlignment="1">
      <alignment vertical="top" wrapText="1"/>
    </xf>
    <xf numFmtId="166" fontId="6" fillId="0" borderId="0" xfId="0" applyNumberFormat="1" applyFont="1"/>
    <xf numFmtId="0" fontId="4" fillId="0" borderId="1" xfId="0" applyFont="1" applyBorder="1" applyAlignment="1">
      <alignment horizontal="center" vertical="center" wrapText="1"/>
    </xf>
    <xf numFmtId="0" fontId="1" fillId="0" borderId="0" xfId="0" applyFont="1" applyAlignment="1"/>
    <xf numFmtId="0" fontId="10" fillId="0" borderId="1" xfId="0" applyFont="1" applyBorder="1" applyAlignment="1">
      <alignment horizontal="center" vertical="top" wrapText="1"/>
    </xf>
    <xf numFmtId="0" fontId="1" fillId="0" borderId="1" xfId="0" applyFont="1" applyBorder="1" applyAlignment="1">
      <alignment vertical="top" wrapText="1"/>
    </xf>
    <xf numFmtId="0" fontId="1" fillId="0" borderId="3" xfId="0" applyFont="1" applyBorder="1" applyAlignment="1">
      <alignment horizontal="center" vertical="center" wrapText="1"/>
    </xf>
    <xf numFmtId="0" fontId="0" fillId="0" borderId="0" xfId="0" applyAlignment="1">
      <alignment vertical="center"/>
    </xf>
    <xf numFmtId="167" fontId="4" fillId="0" borderId="1" xfId="1" applyNumberFormat="1" applyFont="1" applyBorder="1" applyAlignment="1">
      <alignment vertical="top" wrapText="1"/>
    </xf>
    <xf numFmtId="2" fontId="4" fillId="0" borderId="1" xfId="0" applyNumberFormat="1" applyFont="1" applyBorder="1" applyAlignment="1">
      <alignment vertical="top" wrapText="1"/>
    </xf>
    <xf numFmtId="167" fontId="5" fillId="0" borderId="1" xfId="1" applyNumberFormat="1" applyFont="1" applyBorder="1" applyAlignment="1">
      <alignment vertical="top" wrapText="1"/>
    </xf>
    <xf numFmtId="2" fontId="5" fillId="0" borderId="1" xfId="0" applyNumberFormat="1" applyFont="1" applyBorder="1" applyAlignment="1">
      <alignment vertical="top" wrapText="1"/>
    </xf>
    <xf numFmtId="0" fontId="22" fillId="0" borderId="0" xfId="0" applyFont="1"/>
    <xf numFmtId="0" fontId="5" fillId="0" borderId="0" xfId="0" applyFont="1" applyFill="1" applyAlignment="1">
      <alignment vertical="center"/>
    </xf>
    <xf numFmtId="0" fontId="23" fillId="0" borderId="0" xfId="0" applyFont="1" applyFill="1" applyAlignment="1">
      <alignment vertical="center"/>
    </xf>
    <xf numFmtId="167" fontId="2" fillId="0" borderId="0" xfId="0" applyNumberFormat="1" applyFont="1"/>
    <xf numFmtId="167" fontId="2" fillId="0" borderId="0" xfId="0" applyNumberFormat="1" applyFont="1" applyAlignment="1">
      <alignment vertical="center"/>
    </xf>
    <xf numFmtId="0" fontId="24" fillId="0" borderId="0" xfId="0" applyFont="1"/>
    <xf numFmtId="0" fontId="7" fillId="0" borderId="1" xfId="0" applyFont="1" applyBorder="1" applyAlignment="1">
      <alignment horizontal="center" vertical="center" wrapText="1"/>
    </xf>
    <xf numFmtId="0" fontId="25" fillId="0" borderId="1" xfId="0" applyFont="1" applyBorder="1" applyAlignment="1">
      <alignment horizontal="center" vertical="top" wrapText="1"/>
    </xf>
    <xf numFmtId="0" fontId="7" fillId="0" borderId="1" xfId="0" applyFont="1" applyBorder="1" applyAlignment="1">
      <alignment vertical="top" wrapText="1"/>
    </xf>
    <xf numFmtId="0" fontId="26" fillId="0" borderId="1" xfId="0" applyFont="1" applyBorder="1" applyAlignment="1">
      <alignment horizontal="center" wrapText="1"/>
    </xf>
    <xf numFmtId="0" fontId="27" fillId="0" borderId="1" xfId="0" applyFont="1" applyBorder="1" applyAlignment="1">
      <alignment horizontal="center" wrapText="1"/>
    </xf>
    <xf numFmtId="166" fontId="26" fillId="0" borderId="1" xfId="1" applyNumberFormat="1" applyFont="1" applyBorder="1" applyAlignment="1">
      <alignment horizontal="center" wrapText="1"/>
    </xf>
    <xf numFmtId="0" fontId="26" fillId="0" borderId="1" xfId="0" applyFont="1" applyBorder="1" applyAlignment="1">
      <alignment horizontal="left" wrapText="1"/>
    </xf>
    <xf numFmtId="0" fontId="26" fillId="0" borderId="1" xfId="0" applyFont="1" applyBorder="1" applyAlignment="1">
      <alignment horizontal="left" vertical="center" wrapText="1"/>
    </xf>
    <xf numFmtId="0" fontId="2" fillId="0" borderId="0" xfId="0" applyFont="1" applyBorder="1"/>
    <xf numFmtId="166" fontId="5" fillId="0" borderId="0" xfId="1" applyNumberFormat="1" applyFont="1" applyBorder="1" applyAlignment="1">
      <alignment horizontal="center" wrapText="1"/>
    </xf>
    <xf numFmtId="0" fontId="26" fillId="0" borderId="1" xfId="0" applyFont="1" applyBorder="1" applyAlignment="1">
      <alignment horizontal="center" wrapText="1"/>
    </xf>
    <xf numFmtId="0" fontId="28" fillId="0" borderId="1" xfId="0" applyFont="1" applyBorder="1" applyAlignment="1">
      <alignment horizontal="center"/>
    </xf>
    <xf numFmtId="166" fontId="27" fillId="0" borderId="1" xfId="0" applyNumberFormat="1" applyFont="1" applyBorder="1" applyAlignment="1">
      <alignment horizontal="center" wrapText="1"/>
    </xf>
    <xf numFmtId="0" fontId="28" fillId="0" borderId="1" xfId="0" applyFont="1" applyBorder="1"/>
    <xf numFmtId="0" fontId="29" fillId="0" borderId="1" xfId="0" applyFont="1" applyBorder="1"/>
    <xf numFmtId="0" fontId="5" fillId="0" borderId="1" xfId="0" applyFont="1" applyBorder="1"/>
    <xf numFmtId="0" fontId="29" fillId="0" borderId="1" xfId="0" applyFont="1" applyFill="1" applyBorder="1"/>
    <xf numFmtId="0" fontId="24" fillId="0" borderId="1" xfId="0" applyFont="1" applyBorder="1"/>
    <xf numFmtId="0" fontId="30" fillId="0" borderId="1" xfId="0" applyFont="1" applyBorder="1"/>
    <xf numFmtId="0" fontId="24" fillId="0" borderId="1" xfId="0" applyFont="1" applyFill="1" applyBorder="1"/>
    <xf numFmtId="166" fontId="30" fillId="0" borderId="1" xfId="1" applyNumberFormat="1" applyFont="1" applyBorder="1" applyAlignment="1">
      <alignment horizontal="center" vertical="center" wrapText="1"/>
    </xf>
    <xf numFmtId="166" fontId="31" fillId="0" borderId="1" xfId="1" applyNumberFormat="1" applyFont="1" applyBorder="1" applyAlignment="1">
      <alignment horizontal="center" vertical="center" wrapText="1"/>
    </xf>
    <xf numFmtId="0" fontId="6" fillId="0" borderId="0" xfId="0" applyFont="1" applyAlignment="1">
      <alignment horizontal="center" vertical="center"/>
    </xf>
    <xf numFmtId="166" fontId="2" fillId="0" borderId="0" xfId="0" applyNumberFormat="1" applyFont="1"/>
    <xf numFmtId="0" fontId="4" fillId="0" borderId="1" xfId="0" applyFont="1" applyBorder="1" applyAlignment="1">
      <alignment horizontal="center" vertical="center" wrapText="1"/>
    </xf>
    <xf numFmtId="166" fontId="26" fillId="0" borderId="1" xfId="1" applyNumberFormat="1" applyFont="1" applyBorder="1" applyAlignment="1">
      <alignment horizontal="center" vertical="center" wrapText="1"/>
    </xf>
    <xf numFmtId="0" fontId="5" fillId="0" borderId="0" xfId="0" applyFont="1"/>
    <xf numFmtId="166" fontId="5" fillId="0" borderId="1" xfId="1" applyNumberFormat="1" applyFont="1" applyBorder="1" applyAlignment="1">
      <alignment vertical="center" wrapText="1"/>
    </xf>
    <xf numFmtId="0" fontId="28" fillId="0" borderId="1" xfId="0" applyFont="1" applyBorder="1" applyAlignment="1">
      <alignment vertical="center"/>
    </xf>
    <xf numFmtId="0" fontId="34" fillId="0" borderId="0" xfId="0" applyFont="1"/>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5" fillId="0" borderId="1" xfId="0" applyFont="1" applyBorder="1" applyAlignment="1">
      <alignment horizontal="center" wrapText="1"/>
    </xf>
    <xf numFmtId="0" fontId="16" fillId="0" borderId="1" xfId="0" applyFont="1" applyBorder="1" applyAlignment="1">
      <alignment horizontal="center" wrapText="1"/>
    </xf>
    <xf numFmtId="166" fontId="16" fillId="0" borderId="1" xfId="1" applyNumberFormat="1" applyFont="1" applyBorder="1" applyAlignment="1">
      <alignment horizont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166" fontId="16" fillId="0" borderId="1" xfId="1"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166" fontId="15" fillId="0" borderId="1" xfId="1" applyNumberFormat="1" applyFont="1" applyBorder="1" applyAlignment="1">
      <alignment horizontal="center" vertical="center" wrapText="1"/>
    </xf>
    <xf numFmtId="0" fontId="15" fillId="0" borderId="1" xfId="0" applyFont="1" applyBorder="1" applyAlignment="1">
      <alignment horizontal="left" wrapText="1"/>
    </xf>
    <xf numFmtId="166" fontId="15" fillId="0" borderId="1" xfId="1" applyNumberFormat="1" applyFont="1" applyBorder="1" applyAlignment="1">
      <alignment horizontal="center" wrapText="1"/>
    </xf>
    <xf numFmtId="166" fontId="35" fillId="0" borderId="1" xfId="1" applyNumberFormat="1" applyFont="1" applyBorder="1" applyAlignment="1">
      <alignment horizont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166" fontId="15" fillId="0" borderId="1" xfId="1" applyNumberFormat="1" applyFont="1" applyFill="1" applyBorder="1" applyAlignment="1">
      <alignment horizontal="center" wrapText="1"/>
    </xf>
    <xf numFmtId="0" fontId="15" fillId="0" borderId="1" xfId="0" applyFont="1" applyBorder="1" applyAlignment="1">
      <alignment vertical="center" wrapText="1"/>
    </xf>
    <xf numFmtId="166" fontId="5" fillId="0" borderId="1" xfId="1" applyNumberFormat="1" applyFont="1" applyBorder="1" applyAlignment="1">
      <alignment vertical="center"/>
    </xf>
    <xf numFmtId="0" fontId="5" fillId="0" borderId="0" xfId="0" applyFont="1" applyAlignment="1">
      <alignment vertical="center"/>
    </xf>
    <xf numFmtId="0" fontId="15" fillId="0" borderId="1" xfId="0" applyFont="1" applyFill="1" applyBorder="1" applyAlignment="1">
      <alignment horizontal="center" wrapText="1"/>
    </xf>
    <xf numFmtId="166" fontId="16" fillId="0" borderId="1" xfId="1" applyNumberFormat="1" applyFont="1" applyFill="1" applyBorder="1" applyAlignment="1">
      <alignment horizontal="center" wrapText="1"/>
    </xf>
    <xf numFmtId="166" fontId="16" fillId="0" borderId="1" xfId="1" applyNumberFormat="1" applyFont="1" applyFill="1" applyBorder="1" applyAlignment="1">
      <alignment horizontal="center" vertical="center" wrapText="1"/>
    </xf>
    <xf numFmtId="166" fontId="15" fillId="0" borderId="1" xfId="1" applyNumberFormat="1" applyFont="1" applyFill="1" applyBorder="1" applyAlignment="1">
      <alignment horizontal="center" vertical="center" wrapText="1"/>
    </xf>
    <xf numFmtId="0" fontId="40" fillId="2" borderId="2" xfId="2" applyFont="1" applyFill="1" applyBorder="1" applyAlignment="1">
      <alignment horizontal="center" vertical="center" wrapText="1"/>
    </xf>
    <xf numFmtId="0" fontId="40" fillId="2" borderId="2" xfId="2" applyFont="1" applyFill="1" applyBorder="1" applyAlignment="1">
      <alignment vertical="center" wrapText="1"/>
    </xf>
    <xf numFmtId="0" fontId="40" fillId="2" borderId="2" xfId="2" applyNumberFormat="1" applyFont="1" applyFill="1" applyBorder="1" applyAlignment="1">
      <alignment vertical="center" wrapText="1"/>
    </xf>
    <xf numFmtId="0" fontId="40" fillId="2" borderId="2" xfId="2" applyFont="1" applyFill="1" applyBorder="1" applyAlignment="1">
      <alignment horizontal="right" vertical="center" wrapText="1"/>
    </xf>
    <xf numFmtId="0" fontId="38" fillId="2" borderId="0" xfId="2" applyFont="1" applyFill="1" applyBorder="1" applyAlignment="1">
      <alignment horizontal="center" vertical="center" wrapText="1"/>
    </xf>
    <xf numFmtId="0" fontId="38" fillId="2" borderId="0" xfId="2" applyFont="1" applyFill="1" applyBorder="1" applyAlignment="1">
      <alignment vertical="center" wrapText="1"/>
    </xf>
    <xf numFmtId="3" fontId="5" fillId="2" borderId="3" xfId="4" applyNumberFormat="1" applyFont="1" applyFill="1" applyBorder="1" applyAlignment="1">
      <alignment horizontal="center" vertical="center" wrapText="1"/>
    </xf>
    <xf numFmtId="3" fontId="5" fillId="0" borderId="1" xfId="2" applyNumberFormat="1" applyFont="1" applyFill="1" applyBorder="1" applyAlignment="1">
      <alignment horizontal="center" vertical="center" wrapText="1"/>
    </xf>
    <xf numFmtId="3" fontId="4" fillId="0" borderId="15" xfId="2" applyNumberFormat="1" applyFont="1" applyFill="1" applyBorder="1" applyAlignment="1">
      <alignment horizontal="center" vertical="center" wrapText="1"/>
    </xf>
    <xf numFmtId="3" fontId="5" fillId="2" borderId="15" xfId="2" applyNumberFormat="1" applyFont="1" applyFill="1" applyBorder="1" applyAlignment="1">
      <alignment horizontal="center" vertical="center" wrapText="1"/>
    </xf>
    <xf numFmtId="3" fontId="4" fillId="2" borderId="15" xfId="2" applyNumberFormat="1" applyFont="1" applyFill="1" applyBorder="1" applyAlignment="1">
      <alignment horizontal="center" vertical="top" wrapText="1"/>
    </xf>
    <xf numFmtId="0" fontId="5" fillId="2" borderId="15" xfId="2" applyNumberFormat="1" applyFont="1" applyFill="1" applyBorder="1" applyAlignment="1">
      <alignment horizontal="center" vertical="center" wrapText="1"/>
    </xf>
    <xf numFmtId="3" fontId="4" fillId="2" borderId="15" xfId="2" applyNumberFormat="1" applyFont="1" applyFill="1" applyBorder="1" applyAlignment="1">
      <alignment horizontal="center" vertical="center" wrapText="1"/>
    </xf>
    <xf numFmtId="3" fontId="4" fillId="2" borderId="15" xfId="2" applyNumberFormat="1" applyFont="1" applyFill="1" applyBorder="1" applyAlignment="1">
      <alignment horizontal="right" vertical="center" wrapText="1"/>
    </xf>
    <xf numFmtId="3" fontId="5" fillId="0" borderId="5" xfId="2" applyNumberFormat="1" applyFont="1" applyFill="1" applyBorder="1" applyAlignment="1">
      <alignment horizontal="center" vertical="center" wrapText="1"/>
    </xf>
    <xf numFmtId="3" fontId="5" fillId="2" borderId="5" xfId="2" applyNumberFormat="1" applyFont="1" applyFill="1" applyBorder="1" applyAlignment="1">
      <alignment horizontal="center" vertical="center" wrapText="1"/>
    </xf>
    <xf numFmtId="3" fontId="5" fillId="2" borderId="5" xfId="2" applyNumberFormat="1" applyFont="1" applyFill="1" applyBorder="1" applyAlignment="1">
      <alignment horizontal="center" vertical="top" wrapText="1"/>
    </xf>
    <xf numFmtId="0" fontId="5" fillId="2" borderId="5" xfId="2" applyNumberFormat="1" applyFont="1" applyFill="1" applyBorder="1" applyAlignment="1">
      <alignment horizontal="center" vertical="center" wrapText="1"/>
    </xf>
    <xf numFmtId="0" fontId="5" fillId="2" borderId="5" xfId="2" applyFont="1" applyFill="1" applyBorder="1" applyAlignment="1">
      <alignment horizontal="center" vertical="center" wrapText="1"/>
    </xf>
    <xf numFmtId="3" fontId="26" fillId="2" borderId="5" xfId="2" applyNumberFormat="1" applyFont="1" applyFill="1" applyBorder="1" applyAlignment="1">
      <alignment horizontal="center" vertical="center" wrapText="1"/>
    </xf>
    <xf numFmtId="3" fontId="5" fillId="2" borderId="5" xfId="2" applyNumberFormat="1" applyFont="1" applyFill="1" applyBorder="1" applyAlignment="1">
      <alignment horizontal="right" vertical="center" wrapText="1"/>
    </xf>
    <xf numFmtId="3" fontId="4" fillId="0" borderId="5" xfId="2" applyNumberFormat="1" applyFont="1" applyFill="1" applyBorder="1" applyAlignment="1">
      <alignment horizontal="center" vertical="center" wrapText="1"/>
    </xf>
    <xf numFmtId="3" fontId="4" fillId="2" borderId="5" xfId="2" applyNumberFormat="1" applyFont="1" applyFill="1" applyBorder="1" applyAlignment="1">
      <alignment horizontal="center" vertical="top" wrapText="1"/>
    </xf>
    <xf numFmtId="0" fontId="4" fillId="2" borderId="5" xfId="2" applyNumberFormat="1" applyFont="1" applyFill="1" applyBorder="1" applyAlignment="1">
      <alignment horizontal="center" vertical="center" wrapText="1"/>
    </xf>
    <xf numFmtId="0" fontId="4" fillId="2" borderId="5" xfId="2" applyFont="1" applyFill="1" applyBorder="1" applyAlignment="1">
      <alignment horizontal="center" vertical="center" wrapText="1"/>
    </xf>
    <xf numFmtId="3" fontId="4" fillId="2" borderId="5" xfId="2" applyNumberFormat="1" applyFont="1" applyFill="1" applyBorder="1" applyAlignment="1">
      <alignment horizontal="right" vertical="center" wrapText="1"/>
    </xf>
    <xf numFmtId="0" fontId="5" fillId="2" borderId="5" xfId="1" applyNumberFormat="1" applyFont="1" applyFill="1" applyBorder="1" applyAlignment="1">
      <alignment horizontal="right" vertical="center" wrapText="1"/>
    </xf>
    <xf numFmtId="167" fontId="5" fillId="2" borderId="5" xfId="1" applyNumberFormat="1" applyFont="1" applyFill="1" applyBorder="1" applyAlignment="1">
      <alignment horizontal="right" vertical="center" wrapText="1"/>
    </xf>
    <xf numFmtId="0" fontId="5" fillId="2" borderId="5" xfId="2" applyNumberFormat="1" applyFont="1" applyFill="1" applyBorder="1" applyAlignment="1">
      <alignment horizontal="right" vertical="center" wrapText="1"/>
    </xf>
    <xf numFmtId="3" fontId="4" fillId="2" borderId="5" xfId="2" applyNumberFormat="1" applyFont="1" applyFill="1" applyBorder="1" applyAlignment="1">
      <alignment horizontal="center" vertical="center" wrapText="1"/>
    </xf>
    <xf numFmtId="3" fontId="16" fillId="2" borderId="5" xfId="2" applyNumberFormat="1" applyFont="1" applyFill="1" applyBorder="1" applyAlignment="1">
      <alignment horizontal="center" vertical="top" wrapText="1"/>
    </xf>
    <xf numFmtId="0" fontId="4" fillId="2" borderId="5" xfId="2" applyNumberFormat="1" applyFont="1" applyFill="1" applyBorder="1" applyAlignment="1">
      <alignment horizontal="center" vertical="top" wrapText="1"/>
    </xf>
    <xf numFmtId="3" fontId="4" fillId="2" borderId="5" xfId="2" applyNumberFormat="1" applyFont="1" applyFill="1" applyBorder="1" applyAlignment="1">
      <alignment vertical="top" wrapText="1"/>
    </xf>
    <xf numFmtId="3" fontId="27" fillId="2" borderId="5" xfId="2" applyNumberFormat="1" applyFont="1" applyFill="1" applyBorder="1" applyAlignment="1">
      <alignment horizontal="center" vertical="top" wrapText="1"/>
    </xf>
    <xf numFmtId="3" fontId="26" fillId="2" borderId="5" xfId="2" applyNumberFormat="1" applyFont="1" applyFill="1" applyBorder="1" applyAlignment="1">
      <alignment horizontal="center" vertical="top" wrapText="1"/>
    </xf>
    <xf numFmtId="3" fontId="5" fillId="2" borderId="5" xfId="2" quotePrefix="1" applyNumberFormat="1" applyFont="1" applyFill="1" applyBorder="1" applyAlignment="1">
      <alignment horizontal="center" vertical="center" wrapText="1"/>
    </xf>
    <xf numFmtId="3" fontId="15" fillId="2" borderId="5" xfId="2" applyNumberFormat="1" applyFont="1" applyFill="1" applyBorder="1" applyAlignment="1">
      <alignment horizontal="center" vertical="center" wrapText="1"/>
    </xf>
    <xf numFmtId="0" fontId="27" fillId="2" borderId="5" xfId="2" applyFont="1" applyFill="1" applyBorder="1" applyAlignment="1">
      <alignment horizontal="center" vertical="center" wrapText="1"/>
    </xf>
    <xf numFmtId="0" fontId="4" fillId="2" borderId="5" xfId="2" applyFont="1" applyFill="1" applyBorder="1" applyAlignment="1">
      <alignment vertical="center" wrapText="1"/>
    </xf>
    <xf numFmtId="0" fontId="5" fillId="0" borderId="5"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2" borderId="5" xfId="2" applyNumberFormat="1" applyFont="1" applyFill="1" applyBorder="1" applyAlignment="1">
      <alignment horizontal="left" vertical="center" wrapText="1"/>
    </xf>
    <xf numFmtId="0" fontId="4" fillId="2" borderId="5" xfId="2" applyFont="1" applyFill="1" applyBorder="1" applyAlignment="1">
      <alignment horizontal="left" vertical="center" wrapText="1"/>
    </xf>
    <xf numFmtId="167" fontId="4" fillId="2" borderId="5" xfId="2" applyNumberFormat="1" applyFont="1" applyFill="1" applyBorder="1" applyAlignment="1">
      <alignment horizontal="right" vertical="center" wrapText="1"/>
    </xf>
    <xf numFmtId="167" fontId="4" fillId="2" borderId="5" xfId="2" applyNumberFormat="1" applyFont="1" applyFill="1" applyBorder="1" applyAlignment="1">
      <alignment horizontal="center" vertical="center" wrapText="1"/>
    </xf>
    <xf numFmtId="0" fontId="4" fillId="2" borderId="5" xfId="2" applyNumberFormat="1" applyFont="1" applyFill="1" applyBorder="1" applyAlignment="1">
      <alignment horizontal="right" vertical="center" wrapText="1"/>
    </xf>
    <xf numFmtId="0" fontId="4" fillId="2" borderId="5" xfId="2" applyFont="1" applyFill="1" applyBorder="1" applyAlignment="1">
      <alignment horizontal="right" vertical="center" wrapText="1"/>
    </xf>
    <xf numFmtId="0" fontId="5" fillId="2" borderId="5" xfId="2" applyFont="1" applyFill="1" applyBorder="1" applyAlignment="1">
      <alignment horizontal="right" vertical="center" wrapText="1"/>
    </xf>
    <xf numFmtId="3" fontId="15" fillId="2" borderId="15" xfId="2" applyNumberFormat="1" applyFont="1" applyFill="1" applyBorder="1" applyAlignment="1">
      <alignment horizontal="center" vertical="center" wrapText="1"/>
    </xf>
    <xf numFmtId="3" fontId="4" fillId="2" borderId="5" xfId="2" applyNumberFormat="1" applyFont="1" applyFill="1" applyBorder="1" applyAlignment="1">
      <alignment vertical="center" wrapText="1"/>
    </xf>
    <xf numFmtId="3" fontId="4" fillId="2" borderId="17" xfId="2" applyNumberFormat="1" applyFont="1" applyFill="1" applyBorder="1" applyAlignment="1">
      <alignment horizontal="right" vertical="center" wrapText="1"/>
    </xf>
    <xf numFmtId="3" fontId="5" fillId="2" borderId="17" xfId="2" applyNumberFormat="1" applyFont="1" applyFill="1" applyBorder="1" applyAlignment="1">
      <alignment horizontal="center" vertical="center" wrapText="1"/>
    </xf>
    <xf numFmtId="0" fontId="4" fillId="2" borderId="1" xfId="2" applyFont="1" applyFill="1" applyBorder="1" applyAlignment="1">
      <alignment horizontal="center"/>
    </xf>
    <xf numFmtId="0" fontId="4" fillId="2" borderId="1" xfId="2" applyFont="1" applyFill="1" applyBorder="1"/>
    <xf numFmtId="0" fontId="4" fillId="2" borderId="1" xfId="2" applyNumberFormat="1" applyFont="1" applyFill="1" applyBorder="1"/>
    <xf numFmtId="0" fontId="4" fillId="2" borderId="1" xfId="2" applyFont="1" applyFill="1" applyBorder="1" applyAlignment="1">
      <alignment horizontal="right"/>
    </xf>
    <xf numFmtId="3" fontId="4" fillId="2" borderId="1" xfId="2" applyNumberFormat="1" applyFont="1" applyFill="1" applyBorder="1" applyAlignment="1">
      <alignment horizontal="right"/>
    </xf>
    <xf numFmtId="0" fontId="12" fillId="0" borderId="0" xfId="0" applyFont="1" applyAlignment="1">
      <alignment horizontal="center" vertical="center"/>
    </xf>
    <xf numFmtId="0" fontId="12" fillId="0" borderId="0" xfId="0" applyFont="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3" fontId="11" fillId="0" borderId="1" xfId="0" applyNumberFormat="1" applyFont="1" applyBorder="1" applyAlignment="1">
      <alignment horizontal="center" vertical="center" wrapText="1"/>
    </xf>
    <xf numFmtId="0" fontId="44" fillId="3" borderId="0" xfId="2" applyFont="1" applyFill="1" applyBorder="1" applyAlignment="1">
      <alignment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vertical="center" wrapText="1"/>
    </xf>
    <xf numFmtId="167" fontId="4" fillId="0" borderId="1" xfId="1" applyNumberFormat="1" applyFont="1" applyBorder="1" applyAlignment="1">
      <alignment vertical="center" wrapText="1"/>
    </xf>
    <xf numFmtId="0" fontId="34" fillId="0" borderId="0" xfId="0" applyFont="1" applyAlignment="1">
      <alignment vertical="center"/>
    </xf>
    <xf numFmtId="0" fontId="46" fillId="0" borderId="0" xfId="0" applyFont="1"/>
    <xf numFmtId="0" fontId="26" fillId="0" borderId="1" xfId="0" applyFont="1" applyBorder="1"/>
    <xf numFmtId="0" fontId="30" fillId="0" borderId="1" xfId="0" applyFont="1" applyBorder="1" applyAlignment="1">
      <alignment horizontal="center" vertical="top" wrapText="1"/>
    </xf>
    <xf numFmtId="167" fontId="6" fillId="0" borderId="0" xfId="0" applyNumberFormat="1" applyFont="1"/>
    <xf numFmtId="166" fontId="4" fillId="0" borderId="0" xfId="1" applyNumberFormat="1" applyFont="1" applyBorder="1" applyAlignment="1">
      <alignment horizontal="center" vertical="center" wrapText="1"/>
    </xf>
    <xf numFmtId="0" fontId="26" fillId="0" borderId="1" xfId="0" applyFont="1" applyBorder="1" applyAlignment="1">
      <alignment horizontal="center" vertical="center" wrapText="1"/>
    </xf>
    <xf numFmtId="166" fontId="2" fillId="0" borderId="0" xfId="0" applyNumberFormat="1" applyFont="1" applyBorder="1"/>
    <xf numFmtId="0" fontId="20" fillId="0" borderId="0" xfId="0" applyFont="1" applyAlignment="1">
      <alignment vertical="center"/>
    </xf>
    <xf numFmtId="0" fontId="11" fillId="0" borderId="15" xfId="0" applyFont="1" applyBorder="1" applyAlignment="1">
      <alignment horizontal="center" vertical="center"/>
    </xf>
    <xf numFmtId="0" fontId="45" fillId="0" borderId="15" xfId="0" applyFont="1" applyBorder="1" applyAlignment="1">
      <alignment horizontal="center" vertical="center"/>
    </xf>
    <xf numFmtId="0" fontId="11" fillId="0" borderId="15" xfId="0" applyFont="1" applyBorder="1" applyAlignment="1">
      <alignment horizontal="center" vertical="center" wrapText="1"/>
    </xf>
    <xf numFmtId="3" fontId="45" fillId="0" borderId="15" xfId="0" applyNumberFormat="1" applyFont="1" applyBorder="1" applyAlignment="1">
      <alignment horizontal="right" vertical="center" wrapText="1"/>
    </xf>
    <xf numFmtId="0" fontId="11" fillId="0" borderId="5" xfId="0" applyFont="1" applyBorder="1" applyAlignment="1">
      <alignment horizontal="center" vertical="center"/>
    </xf>
    <xf numFmtId="0" fontId="11" fillId="0" borderId="5" xfId="0" applyFont="1" applyBorder="1" applyAlignment="1">
      <alignment vertical="center"/>
    </xf>
    <xf numFmtId="3" fontId="11" fillId="0" borderId="5" xfId="0" applyNumberFormat="1" applyFont="1" applyBorder="1" applyAlignment="1">
      <alignment vertical="center"/>
    </xf>
    <xf numFmtId="0" fontId="12" fillId="0" borderId="5" xfId="0" applyFont="1" applyBorder="1" applyAlignment="1">
      <alignment horizontal="center" vertical="center"/>
    </xf>
    <xf numFmtId="0" fontId="12" fillId="0" borderId="5" xfId="0" applyFont="1" applyBorder="1" applyAlignment="1">
      <alignment horizontal="left" vertical="center" wrapText="1"/>
    </xf>
    <xf numFmtId="3" fontId="12" fillId="0" borderId="5" xfId="0" applyNumberFormat="1" applyFont="1" applyBorder="1" applyAlignment="1">
      <alignment horizontal="right" vertical="center"/>
    </xf>
    <xf numFmtId="3" fontId="12" fillId="0" borderId="5" xfId="0" applyNumberFormat="1" applyFont="1" applyBorder="1" applyAlignment="1">
      <alignment vertical="center"/>
    </xf>
    <xf numFmtId="0" fontId="11" fillId="0" borderId="5" xfId="0" applyFont="1" applyBorder="1" applyAlignment="1">
      <alignment horizontal="left" vertical="center"/>
    </xf>
    <xf numFmtId="0" fontId="12" fillId="0" borderId="5" xfId="0" applyFont="1" applyFill="1" applyBorder="1" applyAlignment="1">
      <alignment horizontal="center" vertical="center"/>
    </xf>
    <xf numFmtId="3" fontId="12" fillId="0" borderId="5" xfId="0" applyNumberFormat="1" applyFont="1" applyFill="1" applyBorder="1" applyAlignment="1">
      <alignment vertical="center"/>
    </xf>
    <xf numFmtId="0" fontId="12" fillId="0" borderId="5" xfId="0" applyFont="1" applyBorder="1" applyAlignment="1">
      <alignment vertical="center" wrapText="1"/>
    </xf>
    <xf numFmtId="0" fontId="11" fillId="0" borderId="5" xfId="0" applyFont="1" applyBorder="1" applyAlignment="1">
      <alignment vertical="center" wrapText="1"/>
    </xf>
    <xf numFmtId="0" fontId="11" fillId="0" borderId="17" xfId="0" applyFont="1" applyBorder="1" applyAlignment="1">
      <alignment horizontal="center" vertical="center"/>
    </xf>
    <xf numFmtId="0" fontId="11" fillId="0" borderId="17" xfId="0" applyFont="1" applyBorder="1" applyAlignment="1">
      <alignment vertical="center" wrapText="1"/>
    </xf>
    <xf numFmtId="3" fontId="11" fillId="0" borderId="17" xfId="0" applyNumberFormat="1" applyFont="1" applyBorder="1" applyAlignment="1">
      <alignment vertical="center"/>
    </xf>
    <xf numFmtId="0" fontId="12" fillId="0" borderId="18" xfId="0" applyFont="1" applyBorder="1" applyAlignment="1">
      <alignment horizontal="center" vertical="center"/>
    </xf>
    <xf numFmtId="3" fontId="12" fillId="0" borderId="18" xfId="0" applyNumberFormat="1" applyFont="1" applyBorder="1" applyAlignment="1">
      <alignment vertical="center"/>
    </xf>
    <xf numFmtId="0" fontId="12" fillId="0" borderId="5" xfId="0" applyFont="1" applyFill="1" applyBorder="1" applyAlignment="1">
      <alignment vertical="center" wrapText="1"/>
    </xf>
    <xf numFmtId="0" fontId="12" fillId="0" borderId="0" xfId="0" applyFont="1" applyBorder="1" applyAlignment="1">
      <alignment horizontal="center" vertical="center"/>
    </xf>
    <xf numFmtId="0" fontId="12" fillId="0" borderId="0" xfId="0" applyFont="1" applyBorder="1" applyAlignment="1">
      <alignment vertical="center" wrapText="1"/>
    </xf>
    <xf numFmtId="3" fontId="12" fillId="0" borderId="0" xfId="0" applyNumberFormat="1" applyFont="1" applyBorder="1" applyAlignment="1">
      <alignment vertical="center"/>
    </xf>
    <xf numFmtId="167" fontId="5" fillId="0" borderId="0" xfId="0" applyNumberFormat="1" applyFont="1" applyFill="1" applyAlignment="1">
      <alignment vertical="center"/>
    </xf>
    <xf numFmtId="0" fontId="1" fillId="0" borderId="0" xfId="0" applyFont="1" applyAlignment="1">
      <alignment vertical="center"/>
    </xf>
    <xf numFmtId="166" fontId="11" fillId="0" borderId="1" xfId="1" applyNumberFormat="1" applyFont="1" applyBorder="1" applyAlignment="1">
      <alignment horizontal="center" vertical="center" wrapText="1"/>
    </xf>
    <xf numFmtId="0" fontId="7" fillId="0" borderId="0" xfId="0" applyFont="1" applyAlignment="1">
      <alignment vertical="center"/>
    </xf>
    <xf numFmtId="0" fontId="4" fillId="0" borderId="0" xfId="0" applyFont="1" applyAlignment="1">
      <alignment vertical="center"/>
    </xf>
    <xf numFmtId="43" fontId="5" fillId="0" borderId="1" xfId="1" applyFont="1" applyBorder="1" applyAlignment="1">
      <alignment vertical="top" wrapText="1"/>
    </xf>
    <xf numFmtId="166" fontId="47" fillId="0" borderId="1" xfId="1" applyNumberFormat="1" applyFont="1" applyBorder="1" applyAlignment="1">
      <alignment horizontal="center" vertical="center" wrapText="1"/>
    </xf>
    <xf numFmtId="0" fontId="11" fillId="0" borderId="1" xfId="0" applyFont="1" applyBorder="1" applyAlignment="1">
      <alignment vertical="center" wrapText="1"/>
    </xf>
    <xf numFmtId="166"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2" fillId="0" borderId="1" xfId="0" applyFont="1" applyBorder="1" applyAlignment="1">
      <alignment horizontal="center" vertical="center"/>
    </xf>
    <xf numFmtId="43" fontId="4" fillId="0" borderId="1" xfId="1" applyFont="1" applyBorder="1" applyAlignment="1">
      <alignment vertical="top" wrapText="1"/>
    </xf>
    <xf numFmtId="3" fontId="49" fillId="0" borderId="5" xfId="2" applyNumberFormat="1" applyFont="1" applyFill="1" applyBorder="1" applyAlignment="1">
      <alignment horizontal="right" vertical="center" wrapText="1"/>
    </xf>
    <xf numFmtId="3" fontId="49" fillId="2" borderId="5" xfId="2" applyNumberFormat="1" applyFont="1" applyFill="1" applyBorder="1" applyAlignment="1">
      <alignment horizontal="center" vertical="center" wrapText="1"/>
    </xf>
    <xf numFmtId="0" fontId="49" fillId="2" borderId="5" xfId="2" applyNumberFormat="1" applyFont="1" applyFill="1" applyBorder="1" applyAlignment="1">
      <alignment horizontal="right" vertical="center" wrapText="1"/>
    </xf>
    <xf numFmtId="3" fontId="49" fillId="2" borderId="5" xfId="2" applyNumberFormat="1" applyFont="1" applyFill="1" applyBorder="1" applyAlignment="1">
      <alignment horizontal="right" vertical="center" wrapText="1"/>
    </xf>
    <xf numFmtId="3" fontId="50" fillId="2" borderId="5" xfId="2" applyNumberFormat="1" applyFont="1" applyFill="1" applyBorder="1" applyAlignment="1">
      <alignment horizontal="center" vertical="center" wrapText="1"/>
    </xf>
    <xf numFmtId="3" fontId="50" fillId="0" borderId="5" xfId="0" applyNumberFormat="1" applyFont="1" applyFill="1" applyBorder="1" applyAlignment="1">
      <alignment horizontal="center" vertical="center" wrapText="1"/>
    </xf>
    <xf numFmtId="3" fontId="50" fillId="0" borderId="5" xfId="4" applyNumberFormat="1" applyFont="1" applyFill="1" applyBorder="1" applyAlignment="1">
      <alignment horizontal="right" vertical="center" wrapText="1" shrinkToFit="1"/>
    </xf>
    <xf numFmtId="167" fontId="5" fillId="2" borderId="5" xfId="3" applyNumberFormat="1" applyFont="1" applyFill="1" applyBorder="1" applyAlignment="1">
      <alignment horizontal="right" vertical="center" wrapText="1"/>
    </xf>
    <xf numFmtId="167" fontId="5" fillId="2" borderId="5" xfId="3" applyNumberFormat="1" applyFont="1" applyFill="1" applyBorder="1" applyAlignment="1">
      <alignment horizontal="center" vertical="center" wrapText="1"/>
    </xf>
    <xf numFmtId="167" fontId="4" fillId="2" borderId="5" xfId="3" applyNumberFormat="1" applyFont="1" applyFill="1" applyBorder="1" applyAlignment="1">
      <alignment horizontal="right" vertical="center" wrapText="1"/>
    </xf>
    <xf numFmtId="167" fontId="4" fillId="2" borderId="5" xfId="3" applyNumberFormat="1" applyFont="1" applyFill="1" applyBorder="1" applyAlignment="1">
      <alignment horizontal="center" vertical="center" wrapText="1"/>
    </xf>
    <xf numFmtId="3" fontId="51" fillId="0" borderId="5" xfId="2" applyNumberFormat="1" applyFont="1" applyFill="1" applyBorder="1" applyAlignment="1">
      <alignment horizontal="center" vertical="center" wrapText="1"/>
    </xf>
    <xf numFmtId="3" fontId="51" fillId="2" borderId="5" xfId="2" applyNumberFormat="1" applyFont="1" applyFill="1" applyBorder="1" applyAlignment="1">
      <alignment horizontal="center" vertical="top" wrapText="1"/>
    </xf>
    <xf numFmtId="3" fontId="51" fillId="2" borderId="5" xfId="2" applyNumberFormat="1" applyFont="1" applyFill="1" applyBorder="1" applyAlignment="1">
      <alignment horizontal="center" vertical="center" wrapText="1"/>
    </xf>
    <xf numFmtId="3" fontId="52" fillId="2" borderId="5" xfId="2" applyNumberFormat="1" applyFont="1" applyFill="1" applyBorder="1" applyAlignment="1">
      <alignment horizontal="center" vertical="center" wrapText="1"/>
    </xf>
    <xf numFmtId="0" fontId="51" fillId="2" borderId="5" xfId="2" applyNumberFormat="1" applyFont="1" applyFill="1" applyBorder="1" applyAlignment="1">
      <alignment horizontal="center" vertical="top" wrapText="1"/>
    </xf>
    <xf numFmtId="3" fontId="51" fillId="2" borderId="5" xfId="2" applyNumberFormat="1" applyFont="1" applyFill="1" applyBorder="1" applyAlignment="1">
      <alignment vertical="top" wrapText="1"/>
    </xf>
    <xf numFmtId="167" fontId="51" fillId="2" borderId="5" xfId="3" applyNumberFormat="1" applyFont="1" applyFill="1" applyBorder="1" applyAlignment="1">
      <alignment horizontal="right" vertical="center" wrapText="1"/>
    </xf>
    <xf numFmtId="167" fontId="51" fillId="2" borderId="5" xfId="3" applyNumberFormat="1" applyFont="1" applyFill="1" applyBorder="1" applyAlignment="1">
      <alignment horizontal="center" vertical="center" wrapText="1"/>
    </xf>
    <xf numFmtId="3" fontId="49" fillId="0" borderId="5" xfId="2" applyNumberFormat="1" applyFont="1" applyFill="1" applyBorder="1" applyAlignment="1">
      <alignment horizontal="center" vertical="center" wrapText="1"/>
    </xf>
    <xf numFmtId="0" fontId="49" fillId="0" borderId="5" xfId="2" applyFont="1" applyFill="1" applyBorder="1" applyAlignment="1">
      <alignment horizontal="left" vertical="center" wrapText="1"/>
    </xf>
    <xf numFmtId="0" fontId="49" fillId="0" borderId="5" xfId="2" applyFont="1" applyFill="1" applyBorder="1" applyAlignment="1">
      <alignment horizontal="center" vertical="center" wrapText="1"/>
    </xf>
    <xf numFmtId="0" fontId="49" fillId="0" borderId="5" xfId="2" applyNumberFormat="1" applyFont="1" applyFill="1" applyBorder="1" applyAlignment="1">
      <alignment horizontal="center" vertical="center" wrapText="1"/>
    </xf>
    <xf numFmtId="3" fontId="53" fillId="0" borderId="5" xfId="2" applyNumberFormat="1" applyFont="1" applyFill="1" applyBorder="1" applyAlignment="1">
      <alignment horizontal="center" vertical="center" wrapText="1"/>
    </xf>
    <xf numFmtId="0" fontId="49" fillId="2" borderId="5" xfId="2" applyFont="1" applyFill="1" applyBorder="1" applyAlignment="1">
      <alignment horizontal="center" vertical="center" wrapText="1"/>
    </xf>
    <xf numFmtId="3" fontId="53" fillId="2" borderId="5" xfId="2" applyNumberFormat="1" applyFont="1" applyFill="1" applyBorder="1" applyAlignment="1">
      <alignment horizontal="center" vertical="center" wrapText="1"/>
    </xf>
    <xf numFmtId="0" fontId="49" fillId="2" borderId="5" xfId="2" applyNumberFormat="1" applyFont="1" applyFill="1" applyBorder="1" applyAlignment="1">
      <alignment horizontal="center" vertical="center" wrapText="1"/>
    </xf>
    <xf numFmtId="3" fontId="53" fillId="0" borderId="17" xfId="4" applyNumberFormat="1" applyFont="1" applyFill="1" applyBorder="1" applyAlignment="1">
      <alignment horizontal="center" vertical="center" wrapText="1"/>
    </xf>
    <xf numFmtId="3" fontId="54" fillId="2" borderId="5" xfId="2" applyNumberFormat="1" applyFont="1" applyFill="1" applyBorder="1" applyAlignment="1">
      <alignment horizontal="right" vertical="center" wrapText="1"/>
    </xf>
    <xf numFmtId="3" fontId="54" fillId="2" borderId="15" xfId="2" applyNumberFormat="1" applyFont="1" applyFill="1" applyBorder="1" applyAlignment="1">
      <alignment horizontal="right" vertical="center" wrapText="1"/>
    </xf>
    <xf numFmtId="3" fontId="35" fillId="2" borderId="5" xfId="2" applyNumberFormat="1" applyFont="1" applyFill="1" applyBorder="1" applyAlignment="1">
      <alignment horizontal="center" vertical="center" wrapText="1"/>
    </xf>
    <xf numFmtId="3" fontId="55" fillId="2" borderId="5" xfId="2" applyNumberFormat="1" applyFont="1" applyFill="1" applyBorder="1" applyAlignment="1">
      <alignment horizontal="center" vertical="center" wrapText="1"/>
    </xf>
    <xf numFmtId="3" fontId="20" fillId="2" borderId="5" xfId="2" applyNumberFormat="1" applyFont="1" applyFill="1" applyBorder="1" applyAlignment="1">
      <alignment horizontal="right" vertical="center" wrapText="1"/>
    </xf>
    <xf numFmtId="3" fontId="50" fillId="0" borderId="5" xfId="0" applyNumberFormat="1" applyFont="1" applyFill="1" applyBorder="1" applyAlignment="1">
      <alignment horizontal="left" vertical="center" wrapText="1"/>
    </xf>
    <xf numFmtId="3" fontId="50" fillId="0" borderId="17" xfId="0" applyNumberFormat="1" applyFont="1" applyFill="1" applyBorder="1" applyAlignment="1">
      <alignment horizontal="center" vertical="center" wrapText="1"/>
    </xf>
    <xf numFmtId="3" fontId="49" fillId="2" borderId="5" xfId="2" quotePrefix="1" applyNumberFormat="1" applyFont="1" applyFill="1" applyBorder="1" applyAlignment="1">
      <alignment horizontal="center" vertical="center" wrapText="1"/>
    </xf>
    <xf numFmtId="0" fontId="54" fillId="2" borderId="5" xfId="2" applyFont="1" applyFill="1" applyBorder="1" applyAlignment="1">
      <alignment horizontal="right" vertical="center" wrapText="1"/>
    </xf>
    <xf numFmtId="3" fontId="4" fillId="2" borderId="17" xfId="2" applyNumberFormat="1" applyFont="1" applyFill="1" applyBorder="1" applyAlignment="1">
      <alignment horizontal="center" vertical="center" wrapText="1"/>
    </xf>
    <xf numFmtId="0" fontId="4" fillId="2" borderId="17" xfId="2" applyFont="1" applyFill="1" applyBorder="1" applyAlignment="1">
      <alignment horizontal="center"/>
    </xf>
    <xf numFmtId="0" fontId="4" fillId="2" borderId="17" xfId="2" applyFont="1" applyFill="1" applyBorder="1"/>
    <xf numFmtId="0" fontId="4" fillId="2" borderId="17" xfId="2" applyNumberFormat="1" applyFont="1" applyFill="1" applyBorder="1"/>
    <xf numFmtId="0" fontId="4" fillId="2" borderId="17" xfId="2" applyFont="1" applyFill="1" applyBorder="1" applyAlignment="1">
      <alignment horizontal="right"/>
    </xf>
    <xf numFmtId="3" fontId="50" fillId="0" borderId="5" xfId="2" applyNumberFormat="1" applyFont="1" applyFill="1" applyBorder="1" applyAlignment="1">
      <alignment horizontal="center" vertical="center" wrapText="1"/>
    </xf>
    <xf numFmtId="3" fontId="50" fillId="0" borderId="5" xfId="2" applyNumberFormat="1" applyFont="1" applyFill="1" applyBorder="1" applyAlignment="1">
      <alignment horizontal="right" vertical="center" wrapText="1"/>
    </xf>
    <xf numFmtId="1" fontId="50" fillId="0" borderId="5" xfId="4" applyNumberFormat="1" applyFont="1" applyFill="1" applyBorder="1" applyAlignment="1">
      <alignment horizontal="center" vertical="center" wrapText="1"/>
    </xf>
    <xf numFmtId="3" fontId="5" fillId="0" borderId="17" xfId="2" applyNumberFormat="1" applyFont="1" applyFill="1" applyBorder="1" applyAlignment="1">
      <alignment horizontal="center" vertical="center" wrapText="1"/>
    </xf>
    <xf numFmtId="0" fontId="4" fillId="0" borderId="17" xfId="2" applyFont="1" applyFill="1" applyBorder="1" applyAlignment="1">
      <alignment horizontal="center"/>
    </xf>
    <xf numFmtId="0" fontId="4" fillId="0" borderId="1" xfId="2" applyFont="1" applyFill="1" applyBorder="1" applyAlignment="1">
      <alignment horizontal="center"/>
    </xf>
    <xf numFmtId="0" fontId="46" fillId="0" borderId="0" xfId="0" applyFont="1" applyAlignment="1">
      <alignment vertical="center"/>
    </xf>
    <xf numFmtId="0" fontId="55" fillId="0" borderId="1" xfId="0" applyFont="1" applyBorder="1" applyAlignment="1">
      <alignment horizontal="center" wrapText="1"/>
    </xf>
    <xf numFmtId="0" fontId="55" fillId="0" borderId="1" xfId="0" applyFont="1" applyBorder="1" applyAlignment="1">
      <alignment horizontal="left" wrapText="1"/>
    </xf>
    <xf numFmtId="166" fontId="55" fillId="0" borderId="1" xfId="1" applyNumberFormat="1" applyFont="1" applyBorder="1" applyAlignment="1">
      <alignment horizontal="center" wrapText="1"/>
    </xf>
    <xf numFmtId="0" fontId="55"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3" fontId="27" fillId="2" borderId="3" xfId="2" applyNumberFormat="1" applyFont="1" applyFill="1" applyBorder="1" applyAlignment="1">
      <alignment horizontal="center" vertical="center" wrapText="1"/>
    </xf>
    <xf numFmtId="3" fontId="27" fillId="2" borderId="15" xfId="2" applyNumberFormat="1" applyFont="1" applyFill="1" applyBorder="1" applyAlignment="1">
      <alignment horizontal="center" vertical="center" wrapText="1"/>
    </xf>
    <xf numFmtId="3" fontId="27" fillId="2" borderId="5" xfId="2" applyNumberFormat="1" applyFont="1" applyFill="1" applyBorder="1" applyAlignment="1">
      <alignment horizontal="center" vertical="center" wrapText="1"/>
    </xf>
    <xf numFmtId="167" fontId="12" fillId="0" borderId="1" xfId="1" applyNumberFormat="1" applyFont="1" applyBorder="1" applyAlignment="1">
      <alignment vertical="top" wrapText="1"/>
    </xf>
    <xf numFmtId="167" fontId="11" fillId="0" borderId="1" xfId="1" applyNumberFormat="1" applyFont="1" applyBorder="1" applyAlignment="1">
      <alignment vertical="center" wrapText="1"/>
    </xf>
    <xf numFmtId="0" fontId="25"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0" xfId="0" applyFont="1" applyAlignment="1">
      <alignment vertical="center" wrapText="1"/>
    </xf>
    <xf numFmtId="0" fontId="12" fillId="0" borderId="18" xfId="0" applyFont="1" applyBorder="1" applyAlignment="1">
      <alignment vertical="center" wrapText="1"/>
    </xf>
    <xf numFmtId="0" fontId="5" fillId="2" borderId="0" xfId="2" applyFont="1" applyFill="1" applyBorder="1" applyAlignment="1">
      <alignment vertical="center" wrapText="1"/>
    </xf>
    <xf numFmtId="0" fontId="4" fillId="2" borderId="0" xfId="2" applyFont="1" applyFill="1" applyBorder="1" applyAlignment="1">
      <alignment horizontal="center" vertical="center"/>
    </xf>
    <xf numFmtId="0" fontId="58" fillId="2" borderId="0" xfId="2" applyFont="1" applyFill="1" applyBorder="1" applyAlignment="1">
      <alignment horizontal="center" vertical="center"/>
    </xf>
    <xf numFmtId="3" fontId="58" fillId="2" borderId="0" xfId="2" applyNumberFormat="1" applyFont="1" applyFill="1" applyBorder="1" applyAlignment="1">
      <alignment horizontal="center" vertical="center"/>
    </xf>
    <xf numFmtId="3" fontId="5" fillId="2" borderId="1" xfId="2" applyNumberFormat="1" applyFont="1" applyFill="1" applyBorder="1" applyAlignment="1">
      <alignment horizontal="center" vertical="center" wrapText="1"/>
    </xf>
    <xf numFmtId="0" fontId="5" fillId="2" borderId="0" xfId="2" applyFont="1" applyFill="1" applyBorder="1" applyAlignment="1">
      <alignment horizontal="center" vertical="center" wrapText="1"/>
    </xf>
    <xf numFmtId="0" fontId="59" fillId="2" borderId="0" xfId="2" applyFont="1" applyFill="1" applyBorder="1" applyAlignment="1">
      <alignment horizontal="center" vertical="center" wrapText="1"/>
    </xf>
    <xf numFmtId="3" fontId="4" fillId="2" borderId="15" xfId="4" applyNumberFormat="1" applyFont="1" applyFill="1" applyBorder="1" applyAlignment="1">
      <alignment horizontal="center" vertical="center" wrapText="1"/>
    </xf>
    <xf numFmtId="0" fontId="4" fillId="2" borderId="0" xfId="2" applyFont="1" applyFill="1" applyBorder="1" applyAlignment="1">
      <alignment vertical="top" wrapText="1"/>
    </xf>
    <xf numFmtId="3" fontId="60" fillId="2" borderId="0" xfId="2" applyNumberFormat="1" applyFont="1" applyFill="1" applyBorder="1" applyAlignment="1">
      <alignment vertical="top" wrapText="1"/>
    </xf>
    <xf numFmtId="0" fontId="58" fillId="2" borderId="0" xfId="2" applyFont="1" applyFill="1" applyBorder="1" applyAlignment="1">
      <alignment vertical="top" wrapText="1"/>
    </xf>
    <xf numFmtId="0" fontId="5" fillId="2" borderId="5" xfId="2" applyFont="1" applyFill="1" applyBorder="1" applyAlignment="1">
      <alignment horizontal="left" vertical="center" wrapText="1"/>
    </xf>
    <xf numFmtId="168" fontId="5" fillId="2" borderId="5" xfId="1" applyNumberFormat="1" applyFont="1" applyFill="1" applyBorder="1" applyAlignment="1">
      <alignment horizontal="right" vertical="center" wrapText="1"/>
    </xf>
    <xf numFmtId="0" fontId="5" fillId="2" borderId="0" xfId="2" applyFont="1" applyFill="1" applyBorder="1" applyAlignment="1">
      <alignment vertical="top" wrapText="1"/>
    </xf>
    <xf numFmtId="0" fontId="59" fillId="2" borderId="0" xfId="2" applyFont="1" applyFill="1" applyBorder="1" applyAlignment="1">
      <alignment vertical="top" wrapText="1"/>
    </xf>
    <xf numFmtId="3" fontId="5" fillId="2" borderId="0" xfId="2" applyNumberFormat="1" applyFont="1" applyFill="1" applyBorder="1" applyAlignment="1">
      <alignment vertical="center" wrapText="1"/>
    </xf>
    <xf numFmtId="3" fontId="15" fillId="2" borderId="0" xfId="2" applyNumberFormat="1" applyFont="1" applyFill="1" applyBorder="1" applyAlignment="1">
      <alignment vertical="center" wrapText="1"/>
    </xf>
    <xf numFmtId="0" fontId="62" fillId="0" borderId="5" xfId="7" applyFont="1" applyFill="1" applyBorder="1" applyAlignment="1">
      <alignment horizontal="center" vertical="center" wrapText="1"/>
    </xf>
    <xf numFmtId="167" fontId="20" fillId="0" borderId="5" xfId="6" applyNumberFormat="1" applyFont="1" applyFill="1" applyBorder="1" applyAlignment="1">
      <alignment horizontal="center" vertical="center" wrapText="1"/>
    </xf>
    <xf numFmtId="3" fontId="49" fillId="0" borderId="5" xfId="4" applyNumberFormat="1" applyFont="1" applyFill="1" applyBorder="1" applyAlignment="1">
      <alignment horizontal="center" vertical="center" wrapText="1"/>
    </xf>
    <xf numFmtId="3" fontId="49" fillId="0" borderId="5" xfId="2" applyNumberFormat="1" applyFont="1" applyFill="1" applyBorder="1" applyAlignment="1">
      <alignment horizontal="left" vertical="center" wrapText="1"/>
    </xf>
    <xf numFmtId="0" fontId="49" fillId="0" borderId="0" xfId="2" applyFont="1" applyFill="1" applyBorder="1" applyAlignment="1">
      <alignment vertical="top" wrapText="1"/>
    </xf>
    <xf numFmtId="3" fontId="49" fillId="0" borderId="0" xfId="2" applyNumberFormat="1" applyFont="1" applyFill="1" applyBorder="1" applyAlignment="1">
      <alignment vertical="top" wrapText="1"/>
    </xf>
    <xf numFmtId="0" fontId="26" fillId="2" borderId="5" xfId="5" applyNumberFormat="1" applyFont="1" applyFill="1" applyBorder="1" applyAlignment="1">
      <alignment horizontal="center" vertical="center"/>
    </xf>
    <xf numFmtId="3" fontId="5" fillId="2" borderId="0" xfId="2" applyNumberFormat="1" applyFont="1" applyFill="1" applyBorder="1" applyAlignment="1">
      <alignment vertical="top" wrapText="1"/>
    </xf>
    <xf numFmtId="0" fontId="50" fillId="2" borderId="5" xfId="2" applyFont="1" applyFill="1" applyBorder="1" applyAlignment="1">
      <alignment horizontal="left" vertical="center" wrapText="1"/>
    </xf>
    <xf numFmtId="0" fontId="50" fillId="2" borderId="5" xfId="2" applyNumberFormat="1" applyFont="1" applyFill="1" applyBorder="1" applyAlignment="1">
      <alignment horizontal="right" vertical="center" wrapText="1"/>
    </xf>
    <xf numFmtId="3" fontId="50" fillId="2" borderId="5" xfId="2" applyNumberFormat="1" applyFont="1" applyFill="1" applyBorder="1" applyAlignment="1">
      <alignment horizontal="right" vertical="center" wrapText="1"/>
    </xf>
    <xf numFmtId="1" fontId="43" fillId="0" borderId="5" xfId="4" applyNumberFormat="1" applyFont="1" applyFill="1" applyBorder="1" applyAlignment="1">
      <alignment horizontal="center" vertical="center" wrapText="1"/>
    </xf>
    <xf numFmtId="3" fontId="50" fillId="0" borderId="5" xfId="2" applyNumberFormat="1" applyFont="1" applyFill="1" applyBorder="1" applyAlignment="1">
      <alignment horizontal="left" vertical="center" wrapText="1"/>
    </xf>
    <xf numFmtId="3" fontId="50" fillId="0" borderId="0" xfId="2" applyNumberFormat="1" applyFont="1" applyFill="1" applyBorder="1" applyAlignment="1">
      <alignment horizontal="center" vertical="center" wrapText="1"/>
    </xf>
    <xf numFmtId="3" fontId="63" fillId="2" borderId="0" xfId="2" applyNumberFormat="1" applyFont="1" applyFill="1" applyBorder="1" applyAlignment="1">
      <alignment vertical="top" wrapText="1"/>
    </xf>
    <xf numFmtId="0" fontId="64" fillId="2" borderId="0" xfId="2" applyFont="1" applyFill="1" applyBorder="1" applyAlignment="1">
      <alignment vertical="top" wrapText="1"/>
    </xf>
    <xf numFmtId="3" fontId="4" fillId="2" borderId="5" xfId="2" applyNumberFormat="1" applyFont="1" applyFill="1" applyBorder="1" applyAlignment="1">
      <alignment horizontal="left" vertical="center" wrapText="1"/>
    </xf>
    <xf numFmtId="0" fontId="16" fillId="2" borderId="5" xfId="2" applyFont="1" applyFill="1" applyBorder="1" applyAlignment="1">
      <alignment horizontal="left" vertical="center" wrapText="1"/>
    </xf>
    <xf numFmtId="3" fontId="16" fillId="2" borderId="5" xfId="2" applyNumberFormat="1"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5" xfId="2" applyNumberFormat="1" applyFont="1" applyFill="1" applyBorder="1" applyAlignment="1">
      <alignment horizontal="center" vertical="center" wrapText="1"/>
    </xf>
    <xf numFmtId="3" fontId="16" fillId="2" borderId="5" xfId="2" applyNumberFormat="1" applyFont="1" applyFill="1" applyBorder="1" applyAlignment="1">
      <alignment horizontal="right" vertical="center" wrapText="1"/>
    </xf>
    <xf numFmtId="3" fontId="15" fillId="2" borderId="0" xfId="2" applyNumberFormat="1" applyFont="1" applyFill="1" applyBorder="1" applyAlignment="1">
      <alignment vertical="top" wrapText="1"/>
    </xf>
    <xf numFmtId="0" fontId="15" fillId="2" borderId="0" xfId="2" applyFont="1" applyFill="1" applyBorder="1" applyAlignment="1">
      <alignment vertical="top" wrapText="1"/>
    </xf>
    <xf numFmtId="1" fontId="50" fillId="2" borderId="5" xfId="4" applyNumberFormat="1" applyFont="1" applyFill="1" applyBorder="1" applyAlignment="1">
      <alignment vertical="center" wrapText="1"/>
    </xf>
    <xf numFmtId="0" fontId="50" fillId="2" borderId="5" xfId="2" applyFont="1" applyFill="1" applyBorder="1" applyAlignment="1">
      <alignment horizontal="center" vertical="center" wrapText="1"/>
    </xf>
    <xf numFmtId="0" fontId="50" fillId="2" borderId="5" xfId="2" applyNumberFormat="1" applyFont="1" applyFill="1" applyBorder="1" applyAlignment="1">
      <alignment horizontal="center" vertical="center" wrapText="1"/>
    </xf>
    <xf numFmtId="3" fontId="50" fillId="2" borderId="5" xfId="2" quotePrefix="1" applyNumberFormat="1" applyFont="1" applyFill="1" applyBorder="1" applyAlignment="1">
      <alignment horizontal="center" vertical="center" wrapText="1"/>
    </xf>
    <xf numFmtId="3" fontId="50" fillId="2" borderId="5" xfId="2" applyNumberFormat="1" applyFont="1" applyFill="1" applyBorder="1" applyAlignment="1">
      <alignment horizontal="left" vertical="center" wrapText="1"/>
    </xf>
    <xf numFmtId="3" fontId="50" fillId="2" borderId="0" xfId="2" applyNumberFormat="1" applyFont="1" applyFill="1" applyBorder="1" applyAlignment="1">
      <alignment vertical="center" wrapText="1"/>
    </xf>
    <xf numFmtId="0" fontId="50" fillId="2" borderId="0" xfId="2" applyFont="1" applyFill="1" applyBorder="1" applyAlignment="1">
      <alignment vertical="center" wrapText="1"/>
    </xf>
    <xf numFmtId="3" fontId="5" fillId="2" borderId="5" xfId="2" applyNumberFormat="1" applyFont="1" applyFill="1" applyBorder="1" applyAlignment="1">
      <alignment vertical="center" wrapText="1"/>
    </xf>
    <xf numFmtId="0" fontId="15" fillId="2" borderId="5" xfId="2" applyFont="1" applyFill="1" applyBorder="1" applyAlignment="1">
      <alignment horizontal="left" vertical="center" wrapText="1"/>
    </xf>
    <xf numFmtId="49" fontId="49" fillId="0" borderId="5" xfId="2" applyNumberFormat="1" applyFont="1" applyFill="1" applyBorder="1" applyAlignment="1">
      <alignment horizontal="center" vertical="center" wrapText="1"/>
    </xf>
    <xf numFmtId="167" fontId="49" fillId="0" borderId="5" xfId="6" applyNumberFormat="1" applyFont="1" applyFill="1" applyBorder="1" applyAlignment="1">
      <alignment horizontal="center" vertical="center" wrapText="1"/>
    </xf>
    <xf numFmtId="49" fontId="49" fillId="0" borderId="5" xfId="2" applyNumberFormat="1" applyFont="1" applyFill="1" applyBorder="1" applyAlignment="1">
      <alignment horizontal="center" vertical="top" wrapText="1"/>
    </xf>
    <xf numFmtId="3" fontId="15" fillId="2" borderId="5" xfId="2" applyNumberFormat="1" applyFont="1" applyFill="1" applyBorder="1" applyAlignment="1">
      <alignment horizontal="right" vertical="center" wrapText="1"/>
    </xf>
    <xf numFmtId="3" fontId="15" fillId="2" borderId="5" xfId="4" applyNumberFormat="1" applyFont="1" applyFill="1" applyBorder="1" applyAlignment="1">
      <alignment horizontal="left" vertical="center" wrapText="1"/>
    </xf>
    <xf numFmtId="0" fontId="15" fillId="2" borderId="5" xfId="2" applyNumberFormat="1" applyFont="1" applyFill="1" applyBorder="1" applyAlignment="1">
      <alignment horizontal="right" vertical="center" wrapText="1"/>
    </xf>
    <xf numFmtId="0" fontId="15" fillId="2" borderId="5" xfId="0" applyFont="1" applyFill="1" applyBorder="1" applyAlignment="1">
      <alignment horizontal="center" vertical="center" wrapText="1"/>
    </xf>
    <xf numFmtId="3" fontId="35" fillId="2" borderId="5" xfId="2" applyNumberFormat="1" applyFont="1" applyFill="1" applyBorder="1" applyAlignment="1">
      <alignment horizontal="right" vertical="center" wrapText="1"/>
    </xf>
    <xf numFmtId="0" fontId="49" fillId="2" borderId="5" xfId="2" applyFont="1" applyFill="1" applyBorder="1" applyAlignment="1">
      <alignment horizontal="left" vertical="center" wrapText="1"/>
    </xf>
    <xf numFmtId="3" fontId="53" fillId="2" borderId="5" xfId="4" applyNumberFormat="1" applyFont="1" applyFill="1" applyBorder="1" applyAlignment="1">
      <alignment horizontal="center" vertical="center" wrapText="1"/>
    </xf>
    <xf numFmtId="3" fontId="49" fillId="2" borderId="0" xfId="2" applyNumberFormat="1" applyFont="1" applyFill="1" applyBorder="1" applyAlignment="1">
      <alignment vertical="top" wrapText="1"/>
    </xf>
    <xf numFmtId="0" fontId="49" fillId="2" borderId="0" xfId="2" applyFont="1" applyFill="1" applyBorder="1" applyAlignment="1">
      <alignment vertical="top" wrapText="1"/>
    </xf>
    <xf numFmtId="3" fontId="15" fillId="2" borderId="5" xfId="0" applyNumberFormat="1" applyFont="1" applyFill="1" applyBorder="1" applyAlignment="1">
      <alignment horizontal="left" vertical="center" wrapText="1"/>
    </xf>
    <xf numFmtId="3" fontId="5" fillId="2" borderId="5" xfId="2" applyNumberFormat="1" applyFont="1" applyFill="1" applyBorder="1" applyAlignment="1">
      <alignment horizontal="left" vertical="center" wrapText="1"/>
    </xf>
    <xf numFmtId="0" fontId="64" fillId="0" borderId="0" xfId="2" applyFont="1" applyFill="1" applyBorder="1" applyAlignment="1">
      <alignment vertical="top" wrapText="1"/>
    </xf>
    <xf numFmtId="3" fontId="50" fillId="2" borderId="5" xfId="0" applyNumberFormat="1" applyFont="1" applyFill="1" applyBorder="1" applyAlignment="1">
      <alignment horizontal="left" vertical="center" wrapText="1"/>
    </xf>
    <xf numFmtId="0" fontId="35" fillId="3" borderId="5" xfId="2" applyNumberFormat="1" applyFont="1" applyFill="1" applyBorder="1" applyAlignment="1">
      <alignment horizontal="center" vertical="center" wrapText="1"/>
    </xf>
    <xf numFmtId="3" fontId="49" fillId="2" borderId="15" xfId="2" applyNumberFormat="1" applyFont="1" applyFill="1" applyBorder="1" applyAlignment="1">
      <alignment horizontal="right" vertical="center" wrapText="1"/>
    </xf>
    <xf numFmtId="0" fontId="4" fillId="2" borderId="17" xfId="2" applyFont="1" applyFill="1" applyBorder="1" applyAlignment="1">
      <alignment horizontal="left" vertical="center" wrapText="1"/>
    </xf>
    <xf numFmtId="0" fontId="4" fillId="2" borderId="17" xfId="2" applyFont="1" applyFill="1" applyBorder="1" applyAlignment="1">
      <alignment horizontal="center" vertical="center" wrapText="1"/>
    </xf>
    <xf numFmtId="0" fontId="4" fillId="2" borderId="17" xfId="2" applyNumberFormat="1" applyFont="1" applyFill="1" applyBorder="1" applyAlignment="1">
      <alignment horizontal="center" vertical="center" wrapText="1"/>
    </xf>
    <xf numFmtId="0" fontId="65" fillId="2" borderId="0" xfId="2" applyFont="1" applyFill="1" applyBorder="1" applyAlignment="1">
      <alignment vertical="top" wrapText="1"/>
    </xf>
    <xf numFmtId="0" fontId="4" fillId="2" borderId="15" xfId="2" applyFont="1" applyFill="1" applyBorder="1" applyAlignment="1">
      <alignment horizontal="left" vertical="center" wrapText="1"/>
    </xf>
    <xf numFmtId="0" fontId="5" fillId="2" borderId="15" xfId="2" applyFont="1" applyFill="1" applyBorder="1" applyAlignment="1">
      <alignment horizontal="center" vertical="center" wrapText="1"/>
    </xf>
    <xf numFmtId="3" fontId="26" fillId="2" borderId="15" xfId="2" applyNumberFormat="1" applyFont="1" applyFill="1" applyBorder="1" applyAlignment="1">
      <alignment horizontal="center" vertical="center" wrapText="1"/>
    </xf>
    <xf numFmtId="0" fontId="20" fillId="2" borderId="17" xfId="2" applyFont="1" applyFill="1" applyBorder="1" applyAlignment="1">
      <alignment horizontal="center" vertical="center" wrapText="1"/>
    </xf>
    <xf numFmtId="3" fontId="20" fillId="2" borderId="5" xfId="2" applyNumberFormat="1" applyFont="1" applyFill="1" applyBorder="1" applyAlignment="1">
      <alignment horizontal="left" vertical="center" wrapText="1"/>
    </xf>
    <xf numFmtId="0" fontId="20" fillId="2" borderId="5" xfId="2" applyFont="1" applyFill="1" applyBorder="1" applyAlignment="1">
      <alignment horizontal="center" vertical="center" wrapText="1"/>
    </xf>
    <xf numFmtId="3" fontId="20" fillId="2" borderId="5" xfId="2" applyNumberFormat="1" applyFont="1" applyFill="1" applyBorder="1" applyAlignment="1">
      <alignment horizontal="center" vertical="center" wrapText="1"/>
    </xf>
    <xf numFmtId="0" fontId="20" fillId="2" borderId="5" xfId="2" applyNumberFormat="1" applyFont="1" applyFill="1" applyBorder="1" applyAlignment="1">
      <alignment horizontal="center" vertical="center" wrapText="1"/>
    </xf>
    <xf numFmtId="3" fontId="20" fillId="2" borderId="17" xfId="2" applyNumberFormat="1" applyFont="1" applyFill="1" applyBorder="1" applyAlignment="1">
      <alignment horizontal="right" vertical="center" wrapText="1"/>
    </xf>
    <xf numFmtId="3" fontId="66" fillId="2" borderId="17" xfId="2" applyNumberFormat="1" applyFont="1" applyFill="1" applyBorder="1" applyAlignment="1">
      <alignment horizontal="right" vertical="center" wrapText="1"/>
    </xf>
    <xf numFmtId="3" fontId="20" fillId="2" borderId="0" xfId="2" applyNumberFormat="1" applyFont="1" applyFill="1" applyBorder="1" applyAlignment="1">
      <alignment horizontal="center" vertical="top" wrapText="1"/>
    </xf>
    <xf numFmtId="3" fontId="67" fillId="2" borderId="0" xfId="2" applyNumberFormat="1" applyFont="1" applyFill="1" applyBorder="1" applyAlignment="1">
      <alignment vertical="top" wrapText="1"/>
    </xf>
    <xf numFmtId="0" fontId="68" fillId="2" borderId="0" xfId="2" applyFont="1" applyFill="1" applyBorder="1" applyAlignment="1">
      <alignment vertical="top" wrapText="1"/>
    </xf>
    <xf numFmtId="0" fontId="40" fillId="2" borderId="0" xfId="2" applyFont="1" applyFill="1" applyBorder="1" applyAlignment="1">
      <alignment vertical="top" wrapText="1"/>
    </xf>
    <xf numFmtId="0" fontId="49" fillId="2" borderId="6" xfId="2" applyFont="1" applyFill="1" applyBorder="1" applyAlignment="1">
      <alignment horizontal="right" vertical="center" wrapText="1"/>
    </xf>
    <xf numFmtId="0" fontId="49" fillId="2" borderId="6" xfId="2" applyFont="1" applyFill="1" applyBorder="1" applyAlignment="1">
      <alignment horizontal="left" vertical="center" wrapText="1"/>
    </xf>
    <xf numFmtId="0" fontId="49" fillId="2" borderId="6" xfId="2" applyFont="1" applyFill="1" applyBorder="1" applyAlignment="1">
      <alignment horizontal="center" vertical="center" wrapText="1"/>
    </xf>
    <xf numFmtId="0" fontId="49" fillId="2" borderId="6" xfId="2" applyNumberFormat="1" applyFont="1" applyFill="1" applyBorder="1" applyAlignment="1">
      <alignment horizontal="left" vertical="center" wrapText="1"/>
    </xf>
    <xf numFmtId="3" fontId="50" fillId="2" borderId="6" xfId="2" applyNumberFormat="1" applyFont="1" applyFill="1" applyBorder="1" applyAlignment="1">
      <alignment horizontal="center" vertical="center" wrapText="1"/>
    </xf>
    <xf numFmtId="3" fontId="49" fillId="2" borderId="6" xfId="2" applyNumberFormat="1" applyFont="1" applyFill="1" applyBorder="1" applyAlignment="1">
      <alignment horizontal="right" vertical="center" wrapText="1"/>
    </xf>
    <xf numFmtId="0" fontId="56" fillId="2" borderId="0" xfId="2" applyFont="1" applyFill="1" applyBorder="1" applyAlignment="1">
      <alignment vertical="top" wrapText="1"/>
    </xf>
    <xf numFmtId="0" fontId="69" fillId="2" borderId="0" xfId="2" applyFont="1" applyFill="1" applyBorder="1"/>
    <xf numFmtId="0" fontId="69" fillId="2" borderId="0" xfId="2" applyFont="1" applyFill="1" applyBorder="1" applyAlignment="1">
      <alignment horizontal="center"/>
    </xf>
    <xf numFmtId="0" fontId="69" fillId="2" borderId="0" xfId="2" applyNumberFormat="1" applyFont="1" applyFill="1" applyBorder="1"/>
    <xf numFmtId="0" fontId="69" fillId="2" borderId="0" xfId="2" applyFont="1" applyFill="1" applyBorder="1" applyAlignment="1">
      <alignment horizontal="right"/>
    </xf>
    <xf numFmtId="0" fontId="41" fillId="2" borderId="0" xfId="2" applyFont="1" applyFill="1" applyBorder="1"/>
    <xf numFmtId="0" fontId="41" fillId="2" borderId="0" xfId="2" applyFont="1" applyFill="1" applyBorder="1" applyAlignment="1">
      <alignment horizontal="center"/>
    </xf>
    <xf numFmtId="0" fontId="41" fillId="2" borderId="0" xfId="2" applyNumberFormat="1" applyFont="1" applyFill="1" applyBorder="1"/>
    <xf numFmtId="0" fontId="41" fillId="2" borderId="0" xfId="2" applyFont="1" applyFill="1" applyBorder="1" applyAlignment="1">
      <alignment horizontal="right"/>
    </xf>
    <xf numFmtId="0" fontId="5" fillId="2" borderId="0" xfId="2" applyFont="1" applyFill="1" applyBorder="1"/>
    <xf numFmtId="0" fontId="38" fillId="2" borderId="0" xfId="2" applyFont="1" applyFill="1" applyBorder="1"/>
    <xf numFmtId="0" fontId="5" fillId="2" borderId="0" xfId="2" applyFont="1" applyFill="1" applyBorder="1" applyAlignment="1">
      <alignment vertical="center"/>
    </xf>
    <xf numFmtId="0" fontId="15" fillId="2" borderId="0" xfId="2" applyFont="1" applyFill="1" applyBorder="1" applyAlignment="1">
      <alignment vertical="center"/>
    </xf>
    <xf numFmtId="0" fontId="38" fillId="2" borderId="0" xfId="2" applyFont="1" applyFill="1" applyBorder="1" applyAlignment="1">
      <alignment horizontal="center"/>
    </xf>
    <xf numFmtId="0" fontId="38" fillId="2" borderId="0" xfId="2" applyNumberFormat="1" applyFont="1" applyFill="1" applyBorder="1" applyAlignment="1">
      <alignment horizontal="center"/>
    </xf>
    <xf numFmtId="0" fontId="38" fillId="2" borderId="0" xfId="2" applyFont="1" applyFill="1" applyBorder="1" applyAlignment="1">
      <alignment horizontal="right"/>
    </xf>
    <xf numFmtId="0" fontId="62" fillId="0" borderId="0" xfId="0" applyFont="1" applyAlignment="1">
      <alignment vertical="center"/>
    </xf>
    <xf numFmtId="3" fontId="49" fillId="0" borderId="0" xfId="2" applyNumberFormat="1" applyFont="1" applyFill="1" applyBorder="1" applyAlignment="1">
      <alignment vertical="center" wrapText="1"/>
    </xf>
    <xf numFmtId="3" fontId="63" fillId="0" borderId="0" xfId="2" applyNumberFormat="1" applyFont="1" applyFill="1" applyBorder="1" applyAlignment="1">
      <alignment vertical="center" wrapText="1"/>
    </xf>
    <xf numFmtId="0" fontId="64" fillId="0" borderId="0" xfId="2" applyFont="1" applyFill="1" applyBorder="1" applyAlignment="1">
      <alignment vertical="center" wrapText="1"/>
    </xf>
    <xf numFmtId="0" fontId="54" fillId="2" borderId="0" xfId="2" applyFont="1" applyFill="1" applyBorder="1" applyAlignment="1">
      <alignment vertical="center" wrapText="1"/>
    </xf>
    <xf numFmtId="0" fontId="4" fillId="2" borderId="1" xfId="2" applyFont="1" applyFill="1" applyBorder="1" applyAlignment="1">
      <alignment vertical="center"/>
    </xf>
    <xf numFmtId="0" fontId="4" fillId="2" borderId="1" xfId="2" applyFont="1" applyFill="1" applyBorder="1" applyAlignment="1">
      <alignment horizontal="center" vertical="center"/>
    </xf>
    <xf numFmtId="0" fontId="4" fillId="2" borderId="1" xfId="2" applyNumberFormat="1" applyFont="1" applyFill="1" applyBorder="1" applyAlignment="1">
      <alignment vertical="center"/>
    </xf>
    <xf numFmtId="0" fontId="4" fillId="2" borderId="1" xfId="2" applyFont="1" applyFill="1" applyBorder="1" applyAlignment="1">
      <alignment horizontal="right" vertical="center"/>
    </xf>
    <xf numFmtId="3" fontId="4" fillId="2" borderId="1" xfId="2" applyNumberFormat="1" applyFont="1" applyFill="1" applyBorder="1" applyAlignment="1">
      <alignment horizontal="right" vertical="center"/>
    </xf>
    <xf numFmtId="3" fontId="60" fillId="2" borderId="0" xfId="2" applyNumberFormat="1" applyFont="1" applyFill="1" applyBorder="1" applyAlignment="1">
      <alignment vertical="center" wrapText="1"/>
    </xf>
    <xf numFmtId="0" fontId="40" fillId="2" borderId="0" xfId="2" applyFont="1" applyFill="1" applyBorder="1" applyAlignment="1">
      <alignment vertical="center" wrapText="1"/>
    </xf>
    <xf numFmtId="3" fontId="55" fillId="2" borderId="17" xfId="2" applyNumberFormat="1" applyFont="1" applyFill="1" applyBorder="1" applyAlignment="1">
      <alignment horizontal="center" vertical="center" wrapText="1"/>
    </xf>
    <xf numFmtId="0" fontId="15" fillId="2" borderId="0" xfId="2" applyFont="1" applyFill="1" applyBorder="1" applyAlignment="1">
      <alignment vertical="center" wrapText="1"/>
    </xf>
    <xf numFmtId="0" fontId="38" fillId="0" borderId="0" xfId="2" applyFont="1" applyFill="1" applyBorder="1" applyAlignment="1">
      <alignment vertical="center" wrapText="1"/>
    </xf>
    <xf numFmtId="0" fontId="40" fillId="0" borderId="2" xfId="2" applyFont="1" applyFill="1" applyBorder="1" applyAlignment="1">
      <alignment horizontal="center" vertical="center" wrapText="1"/>
    </xf>
    <xf numFmtId="0" fontId="27" fillId="2" borderId="2" xfId="2" applyFont="1" applyFill="1" applyBorder="1" applyAlignment="1">
      <alignment vertical="center" wrapText="1"/>
    </xf>
    <xf numFmtId="0" fontId="15" fillId="2" borderId="0" xfId="2" applyFont="1" applyFill="1" applyBorder="1" applyAlignment="1">
      <alignment horizontal="center" vertical="center"/>
    </xf>
    <xf numFmtId="0" fontId="58" fillId="0" borderId="0" xfId="2" applyFont="1" applyFill="1" applyBorder="1" applyAlignment="1">
      <alignment horizontal="center" vertical="center"/>
    </xf>
    <xf numFmtId="3" fontId="26" fillId="2" borderId="1" xfId="2" applyNumberFormat="1" applyFont="1" applyFill="1" applyBorder="1" applyAlignment="1">
      <alignment horizontal="center" vertical="center" wrapText="1"/>
    </xf>
    <xf numFmtId="0" fontId="15" fillId="2" borderId="0" xfId="2" applyFont="1" applyFill="1" applyBorder="1" applyAlignment="1">
      <alignment horizontal="center" vertical="center" wrapText="1"/>
    </xf>
    <xf numFmtId="0" fontId="59" fillId="0" borderId="0" xfId="2" applyFont="1" applyFill="1" applyBorder="1" applyAlignment="1">
      <alignment horizontal="center" vertical="center" wrapText="1"/>
    </xf>
    <xf numFmtId="3" fontId="27" fillId="2" borderId="15" xfId="2" applyNumberFormat="1" applyFont="1" applyFill="1" applyBorder="1" applyAlignment="1">
      <alignment horizontal="center" vertical="top" wrapText="1"/>
    </xf>
    <xf numFmtId="168" fontId="4" fillId="2" borderId="15" xfId="1" applyNumberFormat="1" applyFont="1" applyFill="1" applyBorder="1" applyAlignment="1">
      <alignment horizontal="right" vertical="center" wrapText="1"/>
    </xf>
    <xf numFmtId="3" fontId="58" fillId="2" borderId="0" xfId="2" applyNumberFormat="1" applyFont="1" applyFill="1" applyBorder="1" applyAlignment="1">
      <alignment vertical="top" wrapText="1"/>
    </xf>
    <xf numFmtId="0" fontId="58" fillId="0" borderId="0" xfId="2" applyFont="1" applyFill="1" applyBorder="1" applyAlignment="1">
      <alignment vertical="top" wrapText="1"/>
    </xf>
    <xf numFmtId="0" fontId="59" fillId="0" borderId="0" xfId="2" applyFont="1" applyFill="1" applyBorder="1" applyAlignment="1">
      <alignment vertical="top" wrapText="1"/>
    </xf>
    <xf numFmtId="3" fontId="15" fillId="2" borderId="0" xfId="2" applyNumberFormat="1" applyFont="1" applyFill="1" applyBorder="1" applyAlignment="1">
      <alignment horizontal="center" vertical="center" wrapText="1"/>
    </xf>
    <xf numFmtId="168" fontId="4" fillId="2" borderId="5" xfId="1" applyNumberFormat="1" applyFont="1" applyFill="1" applyBorder="1" applyAlignment="1">
      <alignment horizontal="right" vertical="center" wrapText="1"/>
    </xf>
    <xf numFmtId="168" fontId="70" fillId="2" borderId="0" xfId="1" applyNumberFormat="1" applyFont="1" applyFill="1" applyBorder="1" applyAlignment="1">
      <alignment vertical="top" wrapText="1"/>
    </xf>
    <xf numFmtId="0" fontId="48" fillId="2" borderId="5" xfId="2" applyFont="1" applyFill="1" applyBorder="1" applyAlignment="1">
      <alignment horizontal="left" vertical="center" wrapText="1"/>
    </xf>
    <xf numFmtId="3" fontId="27" fillId="2" borderId="5" xfId="2" applyNumberFormat="1" applyFont="1" applyFill="1" applyBorder="1" applyAlignment="1">
      <alignment horizontal="right" vertical="center" wrapText="1"/>
    </xf>
    <xf numFmtId="168" fontId="4" fillId="2" borderId="5" xfId="1" applyNumberFormat="1" applyFont="1" applyFill="1" applyBorder="1" applyAlignment="1">
      <alignment horizontal="center" vertical="center" wrapText="1"/>
    </xf>
    <xf numFmtId="1" fontId="5" fillId="2" borderId="5" xfId="4" applyNumberFormat="1" applyFont="1" applyFill="1" applyBorder="1" applyAlignment="1">
      <alignment vertical="center" wrapText="1"/>
    </xf>
    <xf numFmtId="3" fontId="26" fillId="0" borderId="17" xfId="0" applyNumberFormat="1" applyFont="1" applyBorder="1" applyAlignment="1">
      <alignment horizontal="center" vertical="center" wrapText="1"/>
    </xf>
    <xf numFmtId="1" fontId="26" fillId="2" borderId="5" xfId="4" applyNumberFormat="1" applyFont="1" applyFill="1" applyBorder="1" applyAlignment="1">
      <alignment vertical="center" wrapText="1"/>
    </xf>
    <xf numFmtId="0" fontId="5" fillId="2" borderId="17" xfId="2" applyFont="1" applyFill="1" applyBorder="1" applyAlignment="1">
      <alignment horizontal="left" vertical="center" wrapText="1"/>
    </xf>
    <xf numFmtId="3" fontId="15" fillId="0" borderId="5" xfId="0" applyNumberFormat="1" applyFont="1" applyFill="1" applyBorder="1" applyAlignment="1">
      <alignment horizontal="center" vertical="center" wrapText="1"/>
    </xf>
    <xf numFmtId="1" fontId="15" fillId="0" borderId="5" xfId="4" applyNumberFormat="1" applyFont="1" applyFill="1" applyBorder="1" applyAlignment="1">
      <alignment horizontal="center" vertical="center" wrapText="1"/>
    </xf>
    <xf numFmtId="3" fontId="15" fillId="0" borderId="5" xfId="4" applyNumberFormat="1" applyFont="1" applyFill="1" applyBorder="1" applyAlignment="1">
      <alignment horizontal="right" vertical="center" wrapText="1" shrinkToFit="1"/>
    </xf>
    <xf numFmtId="3" fontId="26" fillId="0" borderId="5" xfId="2" applyNumberFormat="1" applyFont="1" applyFill="1" applyBorder="1" applyAlignment="1">
      <alignment horizontal="left" vertical="center" wrapText="1"/>
    </xf>
    <xf numFmtId="0" fontId="51" fillId="2" borderId="5" xfId="2" applyFont="1" applyFill="1" applyBorder="1" applyAlignment="1">
      <alignment horizontal="left" vertical="center" wrapText="1"/>
    </xf>
    <xf numFmtId="3" fontId="71" fillId="2" borderId="0" xfId="2" applyNumberFormat="1" applyFont="1" applyFill="1" applyBorder="1" applyAlignment="1">
      <alignment vertical="center" wrapText="1"/>
    </xf>
    <xf numFmtId="0" fontId="72" fillId="2" borderId="0" xfId="2" applyFont="1" applyFill="1" applyBorder="1" applyAlignment="1">
      <alignment vertical="top" wrapText="1"/>
    </xf>
    <xf numFmtId="0" fontId="72" fillId="0" borderId="0" xfId="2" applyFont="1" applyFill="1" applyBorder="1" applyAlignment="1">
      <alignment vertical="top" wrapText="1"/>
    </xf>
    <xf numFmtId="3" fontId="50" fillId="0" borderId="0" xfId="2" applyNumberFormat="1" applyFont="1" applyFill="1" applyBorder="1" applyAlignment="1">
      <alignment vertical="center" wrapText="1"/>
    </xf>
    <xf numFmtId="3" fontId="15" fillId="2" borderId="5" xfId="2" applyNumberFormat="1" applyFont="1" applyFill="1" applyBorder="1" applyAlignment="1">
      <alignment horizontal="center" vertical="top" wrapText="1"/>
    </xf>
    <xf numFmtId="3" fontId="50" fillId="2" borderId="17" xfId="2" applyNumberFormat="1" applyFont="1" applyFill="1" applyBorder="1" applyAlignment="1">
      <alignment horizontal="center" vertical="center" wrapText="1"/>
    </xf>
    <xf numFmtId="49" fontId="50" fillId="2" borderId="5" xfId="2" applyNumberFormat="1" applyFont="1" applyFill="1" applyBorder="1" applyAlignment="1">
      <alignment horizontal="center" vertical="center" wrapText="1"/>
    </xf>
    <xf numFmtId="3" fontId="49" fillId="2" borderId="15" xfId="2" applyNumberFormat="1" applyFont="1" applyFill="1" applyBorder="1" applyAlignment="1">
      <alignment horizontal="center" vertical="center" wrapText="1"/>
    </xf>
    <xf numFmtId="0" fontId="26" fillId="2" borderId="5" xfId="2" applyFont="1" applyFill="1" applyBorder="1" applyAlignment="1">
      <alignment horizontal="left" vertical="center" wrapText="1"/>
    </xf>
    <xf numFmtId="168" fontId="49" fillId="2" borderId="5" xfId="1" applyNumberFormat="1" applyFont="1" applyFill="1" applyBorder="1" applyAlignment="1">
      <alignment horizontal="right" vertical="center" wrapText="1"/>
    </xf>
    <xf numFmtId="0" fontId="65" fillId="0" borderId="0" xfId="2" applyFont="1" applyFill="1" applyBorder="1" applyAlignment="1">
      <alignment vertical="top" wrapText="1"/>
    </xf>
    <xf numFmtId="0" fontId="15" fillId="2" borderId="5" xfId="0" applyFont="1" applyFill="1" applyBorder="1" applyAlignment="1">
      <alignment horizontal="left" vertical="center" wrapText="1"/>
    </xf>
    <xf numFmtId="3" fontId="20" fillId="0" borderId="5" xfId="2" applyNumberFormat="1" applyFont="1" applyFill="1" applyBorder="1" applyAlignment="1">
      <alignment horizontal="center" vertical="center" wrapText="1"/>
    </xf>
    <xf numFmtId="0" fontId="35" fillId="0" borderId="5" xfId="0" applyFont="1" applyFill="1" applyBorder="1" applyAlignment="1">
      <alignment horizontal="left" vertical="center" wrapText="1"/>
    </xf>
    <xf numFmtId="0" fontId="20" fillId="2" borderId="5" xfId="2" applyNumberFormat="1" applyFont="1" applyFill="1" applyBorder="1" applyAlignment="1">
      <alignment horizontal="right" vertical="center" wrapText="1"/>
    </xf>
    <xf numFmtId="3" fontId="55" fillId="0" borderId="17" xfId="4" applyNumberFormat="1" applyFont="1" applyFill="1" applyBorder="1" applyAlignment="1">
      <alignment horizontal="center" vertical="center" wrapText="1"/>
    </xf>
    <xf numFmtId="3" fontId="66" fillId="2" borderId="5" xfId="2" applyNumberFormat="1" applyFont="1" applyFill="1" applyBorder="1" applyAlignment="1">
      <alignment horizontal="right" vertical="center" wrapText="1"/>
    </xf>
    <xf numFmtId="3" fontId="35" fillId="2" borderId="0" xfId="2" applyNumberFormat="1" applyFont="1" applyFill="1" applyBorder="1" applyAlignment="1">
      <alignment vertical="center" wrapText="1"/>
    </xf>
    <xf numFmtId="0" fontId="73" fillId="2" borderId="0" xfId="2" applyFont="1" applyFill="1" applyBorder="1" applyAlignment="1">
      <alignment vertical="top" wrapText="1"/>
    </xf>
    <xf numFmtId="0" fontId="73" fillId="0" borderId="0" xfId="2" applyFont="1" applyFill="1" applyBorder="1" applyAlignment="1">
      <alignment vertical="top" wrapText="1"/>
    </xf>
    <xf numFmtId="0" fontId="35" fillId="2" borderId="5" xfId="2" applyFont="1" applyFill="1" applyBorder="1" applyAlignment="1">
      <alignment horizontal="left" vertical="center" wrapText="1"/>
    </xf>
    <xf numFmtId="0" fontId="35" fillId="2" borderId="5" xfId="2" applyNumberFormat="1" applyFont="1" applyFill="1" applyBorder="1" applyAlignment="1">
      <alignment horizontal="right" vertical="center" wrapText="1"/>
    </xf>
    <xf numFmtId="3" fontId="74" fillId="2" borderId="5" xfId="2" applyNumberFormat="1" applyFont="1" applyFill="1" applyBorder="1" applyAlignment="1">
      <alignment horizontal="right" vertical="center" wrapText="1"/>
    </xf>
    <xf numFmtId="0" fontId="74" fillId="2" borderId="0" xfId="2" applyFont="1" applyFill="1" applyBorder="1" applyAlignment="1">
      <alignment vertical="top" wrapText="1"/>
    </xf>
    <xf numFmtId="0" fontId="74" fillId="0" borderId="0" xfId="2" applyFont="1" applyFill="1" applyBorder="1" applyAlignment="1">
      <alignment vertical="top" wrapText="1"/>
    </xf>
    <xf numFmtId="3" fontId="50" fillId="0" borderId="5" xfId="4" applyNumberFormat="1" applyFont="1" applyFill="1" applyBorder="1" applyAlignment="1">
      <alignment horizontal="center" vertical="center" wrapText="1" shrinkToFit="1"/>
    </xf>
    <xf numFmtId="3" fontId="15" fillId="0" borderId="17" xfId="0" applyNumberFormat="1" applyFont="1" applyFill="1" applyBorder="1" applyAlignment="1">
      <alignment horizontal="center" vertical="center" wrapText="1"/>
    </xf>
    <xf numFmtId="3" fontId="5" fillId="0" borderId="15" xfId="2" applyNumberFormat="1" applyFont="1" applyFill="1" applyBorder="1" applyAlignment="1">
      <alignment horizontal="center" vertical="center" wrapText="1"/>
    </xf>
    <xf numFmtId="3" fontId="53" fillId="2" borderId="5" xfId="2" applyNumberFormat="1" applyFont="1" applyFill="1" applyBorder="1" applyAlignment="1">
      <alignment horizontal="right" vertical="center" wrapText="1"/>
    </xf>
    <xf numFmtId="3" fontId="75" fillId="2" borderId="5" xfId="2" applyNumberFormat="1" applyFont="1" applyFill="1" applyBorder="1" applyAlignment="1">
      <alignment horizontal="right" vertical="center" wrapText="1"/>
    </xf>
    <xf numFmtId="3" fontId="76" fillId="2" borderId="0" xfId="2" applyNumberFormat="1" applyFont="1" applyFill="1" applyBorder="1" applyAlignment="1">
      <alignment vertical="center" wrapText="1"/>
    </xf>
    <xf numFmtId="0" fontId="77" fillId="2" borderId="0" xfId="2" applyFont="1" applyFill="1" applyBorder="1" applyAlignment="1">
      <alignment vertical="top" wrapText="1"/>
    </xf>
    <xf numFmtId="0" fontId="77" fillId="0" borderId="0" xfId="2" applyFont="1" applyFill="1" applyBorder="1" applyAlignment="1">
      <alignment vertical="top" wrapText="1"/>
    </xf>
    <xf numFmtId="3" fontId="49" fillId="2" borderId="5" xfId="2" applyNumberFormat="1" applyFont="1" applyFill="1" applyBorder="1" applyAlignment="1">
      <alignment horizontal="left" vertical="center" wrapText="1"/>
    </xf>
    <xf numFmtId="3" fontId="75" fillId="2" borderId="5" xfId="2" applyNumberFormat="1" applyFont="1" applyFill="1" applyBorder="1" applyAlignment="1">
      <alignment horizontal="center" vertical="center" wrapText="1"/>
    </xf>
    <xf numFmtId="0" fontId="49" fillId="2" borderId="15" xfId="2" applyFont="1" applyFill="1" applyBorder="1" applyAlignment="1">
      <alignment horizontal="left" vertical="center" wrapText="1"/>
    </xf>
    <xf numFmtId="0" fontId="49" fillId="2" borderId="5" xfId="2" applyFont="1" applyFill="1" applyBorder="1" applyAlignment="1">
      <alignment horizontal="right" vertical="center" wrapText="1"/>
    </xf>
    <xf numFmtId="49" fontId="5" fillId="2" borderId="5" xfId="2" quotePrefix="1" applyNumberFormat="1" applyFont="1" applyFill="1" applyBorder="1" applyAlignment="1">
      <alignment horizontal="center" vertical="center" wrapText="1"/>
    </xf>
    <xf numFmtId="3" fontId="16" fillId="2" borderId="5" xfId="4" applyNumberFormat="1" applyFont="1" applyFill="1" applyBorder="1" applyAlignment="1">
      <alignment horizontal="left" vertical="center" wrapText="1"/>
    </xf>
    <xf numFmtId="3" fontId="27" fillId="2" borderId="5" xfId="2" applyNumberFormat="1" applyFont="1" applyFill="1" applyBorder="1" applyAlignment="1">
      <alignment vertical="center" wrapText="1"/>
    </xf>
    <xf numFmtId="0" fontId="40" fillId="0" borderId="0" xfId="2" applyFont="1" applyFill="1" applyBorder="1" applyAlignment="1">
      <alignment vertical="top" wrapText="1"/>
    </xf>
    <xf numFmtId="3" fontId="49" fillId="2" borderId="17" xfId="2" applyNumberFormat="1" applyFont="1" applyFill="1" applyBorder="1" applyAlignment="1">
      <alignment horizontal="right" vertical="center" wrapText="1"/>
    </xf>
    <xf numFmtId="0" fontId="78" fillId="2" borderId="0" xfId="2" applyFont="1" applyFill="1" applyBorder="1" applyAlignment="1">
      <alignment vertical="top" wrapText="1"/>
    </xf>
    <xf numFmtId="0" fontId="78" fillId="0" borderId="0" xfId="2" applyFont="1" applyFill="1" applyBorder="1" applyAlignment="1">
      <alignment vertical="top" wrapText="1"/>
    </xf>
    <xf numFmtId="3" fontId="4" fillId="2" borderId="17" xfId="2" applyNumberFormat="1" applyFont="1" applyFill="1" applyBorder="1" applyAlignment="1">
      <alignment horizontal="left" vertical="center" wrapText="1"/>
    </xf>
    <xf numFmtId="3" fontId="26" fillId="2" borderId="6" xfId="2" applyNumberFormat="1" applyFont="1" applyFill="1" applyBorder="1" applyAlignment="1">
      <alignment horizontal="center" vertical="center" wrapText="1"/>
    </xf>
    <xf numFmtId="3" fontId="5" fillId="2" borderId="17" xfId="2" applyNumberFormat="1" applyFont="1" applyFill="1" applyBorder="1" applyAlignment="1">
      <alignment horizontal="left" vertical="center" wrapText="1"/>
    </xf>
    <xf numFmtId="0" fontId="27" fillId="2" borderId="17" xfId="2" applyFont="1" applyFill="1" applyBorder="1"/>
    <xf numFmtId="0" fontId="16" fillId="2" borderId="0" xfId="2" applyFont="1" applyFill="1" applyBorder="1" applyAlignment="1">
      <alignment vertical="center" wrapText="1"/>
    </xf>
    <xf numFmtId="0" fontId="27" fillId="2" borderId="1" xfId="2" applyFont="1" applyFill="1" applyBorder="1"/>
    <xf numFmtId="3" fontId="16" fillId="2" borderId="0" xfId="2" applyNumberFormat="1" applyFont="1" applyFill="1" applyBorder="1" applyAlignment="1">
      <alignment vertical="center" wrapText="1"/>
    </xf>
    <xf numFmtId="0" fontId="38" fillId="0" borderId="0" xfId="2" applyFont="1" applyFill="1" applyBorder="1" applyAlignment="1">
      <alignment horizontal="center"/>
    </xf>
    <xf numFmtId="0" fontId="26" fillId="2" borderId="0" xfId="2" applyFont="1" applyFill="1" applyBorder="1" applyAlignment="1">
      <alignment horizontal="center"/>
    </xf>
    <xf numFmtId="0" fontId="38" fillId="0" borderId="0" xfId="2" applyFont="1" applyFill="1" applyBorder="1"/>
    <xf numFmtId="0" fontId="6" fillId="0" borderId="1" xfId="0" applyFont="1" applyBorder="1" applyAlignment="1">
      <alignment vertical="center" wrapText="1"/>
    </xf>
    <xf numFmtId="0" fontId="55" fillId="0" borderId="1" xfId="0" applyFont="1" applyBorder="1" applyAlignment="1">
      <alignment horizontal="center" vertical="center" wrapText="1"/>
    </xf>
    <xf numFmtId="0" fontId="55" fillId="0" borderId="1" xfId="0" applyFont="1" applyBorder="1" applyAlignment="1">
      <alignment horizontal="left" vertical="center" wrapText="1"/>
    </xf>
    <xf numFmtId="166" fontId="55"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2" xfId="0" applyFont="1" applyBorder="1" applyAlignment="1">
      <alignment horizontal="center"/>
    </xf>
    <xf numFmtId="0" fontId="31" fillId="0" borderId="1" xfId="0" applyFont="1" applyBorder="1" applyAlignment="1">
      <alignment horizontal="center" vertical="center" wrapText="1"/>
    </xf>
    <xf numFmtId="0" fontId="31" fillId="0" borderId="1" xfId="0" applyFont="1" applyBorder="1" applyAlignment="1">
      <alignment horizontal="center" vertical="top" wrapText="1"/>
    </xf>
    <xf numFmtId="0" fontId="31" fillId="0" borderId="1" xfId="0" applyFont="1" applyBorder="1" applyAlignment="1">
      <alignment vertical="top" wrapText="1"/>
    </xf>
    <xf numFmtId="167" fontId="31" fillId="0" borderId="1" xfId="1" applyNumberFormat="1" applyFont="1" applyBorder="1" applyAlignment="1">
      <alignment horizontal="center" vertical="top" wrapText="1"/>
    </xf>
    <xf numFmtId="0" fontId="30" fillId="0" borderId="1" xfId="0" applyFont="1" applyFill="1" applyBorder="1" applyAlignment="1">
      <alignment horizontal="center" vertical="center" wrapText="1"/>
    </xf>
    <xf numFmtId="0" fontId="30" fillId="0" borderId="1" xfId="0" applyFont="1" applyFill="1" applyBorder="1" applyAlignment="1">
      <alignment vertical="center" wrapText="1"/>
    </xf>
    <xf numFmtId="167" fontId="30" fillId="0" borderId="1" xfId="1" applyNumberFormat="1" applyFont="1" applyFill="1" applyBorder="1" applyAlignment="1">
      <alignment horizontal="center" vertical="center" wrapText="1"/>
    </xf>
    <xf numFmtId="0" fontId="30" fillId="0" borderId="1" xfId="0" applyFont="1" applyBorder="1" applyAlignment="1">
      <alignment vertical="top" wrapText="1"/>
    </xf>
    <xf numFmtId="167" fontId="30" fillId="0" borderId="1" xfId="1" applyNumberFormat="1" applyFont="1" applyBorder="1" applyAlignment="1">
      <alignment horizontal="center" vertical="top" wrapText="1"/>
    </xf>
    <xf numFmtId="0" fontId="30" fillId="0" borderId="1" xfId="0" applyFont="1" applyBorder="1" applyAlignment="1">
      <alignment horizontal="center" vertical="center" wrapText="1"/>
    </xf>
    <xf numFmtId="167" fontId="30" fillId="0" borderId="1" xfId="1" applyNumberFormat="1" applyFont="1" applyBorder="1" applyAlignment="1">
      <alignment horizontal="center" vertical="center" wrapText="1"/>
    </xf>
    <xf numFmtId="0" fontId="79" fillId="0" borderId="0" xfId="0" applyFont="1"/>
    <xf numFmtId="0" fontId="15" fillId="0" borderId="1" xfId="0" applyFont="1" applyBorder="1" applyAlignment="1">
      <alignment horizontal="center" vertical="center" shrinkToFit="1"/>
    </xf>
    <xf numFmtId="0" fontId="15" fillId="0" borderId="1" xfId="0" applyFont="1" applyBorder="1" applyAlignment="1">
      <alignment vertical="center" shrinkToFit="1"/>
    </xf>
    <xf numFmtId="0" fontId="6" fillId="0" borderId="1" xfId="0" applyFont="1" applyBorder="1" applyAlignment="1">
      <alignment vertical="center"/>
    </xf>
    <xf numFmtId="0" fontId="2" fillId="0" borderId="1" xfId="0" applyFont="1" applyBorder="1" applyAlignment="1">
      <alignment vertical="center"/>
    </xf>
    <xf numFmtId="0" fontId="8" fillId="0" borderId="0" xfId="0" applyFont="1" applyAlignment="1">
      <alignment vertical="center"/>
    </xf>
    <xf numFmtId="0" fontId="1" fillId="0" borderId="0" xfId="0" applyFont="1" applyAlignment="1">
      <alignment horizontal="center"/>
    </xf>
    <xf numFmtId="0" fontId="1" fillId="0" borderId="0" xfId="0" applyFont="1" applyAlignment="1">
      <alignment horizontal="left"/>
    </xf>
    <xf numFmtId="0" fontId="3" fillId="0" borderId="10" xfId="0" applyFont="1" applyBorder="1" applyAlignment="1">
      <alignment horizontal="left" vertical="center" wrapText="1"/>
    </xf>
    <xf numFmtId="0" fontId="1" fillId="0" borderId="0" xfId="0" applyFont="1" applyAlignment="1">
      <alignment horizontal="center" vertical="top" wrapText="1"/>
    </xf>
    <xf numFmtId="0" fontId="1"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center"/>
    </xf>
    <xf numFmtId="0" fontId="3" fillId="0" borderId="2" xfId="0" applyFont="1" applyBorder="1" applyAlignment="1">
      <alignment horizontal="center"/>
    </xf>
    <xf numFmtId="0" fontId="7"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xf>
    <xf numFmtId="0" fontId="4" fillId="0" borderId="1" xfId="0" applyFont="1" applyBorder="1" applyAlignment="1">
      <alignment horizontal="center" vertical="center" wrapText="1"/>
    </xf>
    <xf numFmtId="0" fontId="80" fillId="0" borderId="2" xfId="0" applyFont="1" applyBorder="1" applyAlignment="1">
      <alignment horizontal="center"/>
    </xf>
    <xf numFmtId="0" fontId="7" fillId="0" borderId="0" xfId="0" applyFont="1" applyAlignment="1">
      <alignment horizontal="center" wrapText="1"/>
    </xf>
    <xf numFmtId="0" fontId="37"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8" fillId="0" borderId="0" xfId="0" applyFont="1" applyAlignment="1">
      <alignment horizontal="center"/>
    </xf>
    <xf numFmtId="0" fontId="1" fillId="0" borderId="0" xfId="0" applyFont="1" applyAlignment="1">
      <alignment horizontal="left" vertical="top" wrapText="1"/>
    </xf>
    <xf numFmtId="0" fontId="1" fillId="0" borderId="0" xfId="0" applyFont="1" applyAlignment="1">
      <alignment horizontal="left"/>
    </xf>
    <xf numFmtId="0" fontId="7" fillId="0" borderId="0" xfId="0" applyFont="1" applyAlignment="1">
      <alignment horizontal="center" vertical="center"/>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6" fillId="0" borderId="1" xfId="0" applyFont="1" applyBorder="1" applyAlignment="1">
      <alignment horizontal="center" vertical="center"/>
    </xf>
    <xf numFmtId="0" fontId="36" fillId="0" borderId="0" xfId="0" applyFont="1" applyAlignment="1">
      <alignment horizontal="center" vertical="center"/>
    </xf>
    <xf numFmtId="0" fontId="27" fillId="0" borderId="1" xfId="0" applyFont="1" applyBorder="1" applyAlignment="1">
      <alignment horizontal="center" vertical="center" wrapText="1"/>
    </xf>
    <xf numFmtId="0" fontId="27" fillId="0" borderId="1" xfId="0" applyFont="1" applyFill="1" applyBorder="1" applyAlignment="1">
      <alignment horizontal="center" vertical="center" wrapText="1"/>
    </xf>
    <xf numFmtId="0" fontId="33" fillId="0" borderId="1" xfId="0" applyFont="1" applyBorder="1" applyAlignment="1">
      <alignment horizontal="center" vertical="center"/>
    </xf>
    <xf numFmtId="0" fontId="27" fillId="0" borderId="1" xfId="0" applyFont="1" applyBorder="1" applyAlignment="1">
      <alignment horizont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27" fillId="0" borderId="3"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4" xfId="0" applyFont="1" applyBorder="1" applyAlignment="1">
      <alignment horizontal="center" vertical="center" wrapText="1"/>
    </xf>
    <xf numFmtId="0" fontId="1" fillId="0" borderId="1"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8" fillId="0" borderId="2" xfId="0" applyFont="1" applyBorder="1" applyAlignment="1">
      <alignment horizontal="center"/>
    </xf>
    <xf numFmtId="0" fontId="11" fillId="0" borderId="0" xfId="2" applyFont="1" applyFill="1" applyBorder="1" applyAlignment="1">
      <alignment horizontal="center" vertical="center" wrapText="1"/>
    </xf>
    <xf numFmtId="3" fontId="27" fillId="2" borderId="11" xfId="2" applyNumberFormat="1" applyFont="1" applyFill="1" applyBorder="1" applyAlignment="1">
      <alignment horizontal="center" vertical="center" wrapText="1"/>
    </xf>
    <xf numFmtId="3" fontId="27" fillId="2" borderId="14" xfId="2" applyNumberFormat="1" applyFont="1" applyFill="1" applyBorder="1" applyAlignment="1">
      <alignment horizontal="center" vertical="center" wrapText="1"/>
    </xf>
    <xf numFmtId="3" fontId="27" fillId="2" borderId="12" xfId="2" applyNumberFormat="1" applyFont="1" applyFill="1" applyBorder="1" applyAlignment="1">
      <alignment horizontal="center" vertical="center" wrapText="1"/>
    </xf>
    <xf numFmtId="3" fontId="27" fillId="2" borderId="16"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3" fontId="27" fillId="2" borderId="15" xfId="2" applyNumberFormat="1" applyFont="1" applyFill="1" applyBorder="1" applyAlignment="1">
      <alignment horizontal="center" vertical="center" wrapText="1"/>
    </xf>
    <xf numFmtId="0" fontId="41" fillId="2" borderId="5" xfId="2" applyFont="1" applyFill="1" applyBorder="1"/>
    <xf numFmtId="0" fontId="41" fillId="2" borderId="17" xfId="2" applyFont="1" applyFill="1" applyBorder="1"/>
    <xf numFmtId="3" fontId="16" fillId="2" borderId="1" xfId="2" applyNumberFormat="1" applyFont="1" applyFill="1" applyBorder="1" applyAlignment="1">
      <alignment horizontal="center" vertical="center" wrapText="1"/>
    </xf>
    <xf numFmtId="3" fontId="16" fillId="2" borderId="7" xfId="2" applyNumberFormat="1" applyFont="1" applyFill="1" applyBorder="1" applyAlignment="1">
      <alignment horizontal="center" vertical="center" wrapText="1"/>
    </xf>
    <xf numFmtId="3" fontId="16" fillId="2" borderId="8" xfId="2" applyNumberFormat="1" applyFont="1" applyFill="1" applyBorder="1" applyAlignment="1">
      <alignment horizontal="center" vertical="center" wrapText="1"/>
    </xf>
    <xf numFmtId="0" fontId="40" fillId="2" borderId="2" xfId="2" applyFont="1" applyFill="1" applyBorder="1" applyAlignment="1">
      <alignment horizontal="right" vertical="center" wrapText="1"/>
    </xf>
    <xf numFmtId="0" fontId="15" fillId="2" borderId="0" xfId="2" applyFont="1" applyFill="1" applyBorder="1" applyAlignment="1">
      <alignment horizontal="center" vertical="center" wrapText="1"/>
    </xf>
    <xf numFmtId="3" fontId="27" fillId="0" borderId="13" xfId="2" applyNumberFormat="1" applyFont="1" applyFill="1" applyBorder="1" applyAlignment="1">
      <alignment horizontal="center" vertical="center" wrapText="1"/>
    </xf>
    <xf numFmtId="3" fontId="27" fillId="0" borderId="5" xfId="2" applyNumberFormat="1" applyFont="1" applyFill="1" applyBorder="1" applyAlignment="1">
      <alignment horizontal="center" vertical="center" wrapText="1"/>
    </xf>
    <xf numFmtId="3" fontId="27" fillId="0" borderId="17" xfId="2" applyNumberFormat="1" applyFont="1" applyFill="1" applyBorder="1" applyAlignment="1">
      <alignment horizontal="center" vertical="center" wrapText="1"/>
    </xf>
    <xf numFmtId="3" fontId="27" fillId="2" borderId="13" xfId="2" applyNumberFormat="1" applyFont="1" applyFill="1" applyBorder="1" applyAlignment="1">
      <alignment horizontal="center" vertical="center" wrapText="1"/>
    </xf>
    <xf numFmtId="3" fontId="27" fillId="2" borderId="5" xfId="2" applyNumberFormat="1" applyFont="1" applyFill="1" applyBorder="1" applyAlignment="1">
      <alignment horizontal="center" vertical="center" wrapText="1"/>
    </xf>
    <xf numFmtId="3" fontId="27" fillId="2" borderId="17" xfId="2" applyNumberFormat="1" applyFont="1" applyFill="1" applyBorder="1" applyAlignment="1">
      <alignment horizontal="center" vertical="center" wrapText="1"/>
    </xf>
    <xf numFmtId="0" fontId="27" fillId="2" borderId="3" xfId="2" applyNumberFormat="1" applyFont="1" applyFill="1" applyBorder="1" applyAlignment="1">
      <alignment horizontal="center" vertical="center" wrapText="1"/>
    </xf>
    <xf numFmtId="0" fontId="27" fillId="2" borderId="6" xfId="2" applyNumberFormat="1" applyFont="1" applyFill="1" applyBorder="1" applyAlignment="1">
      <alignment horizontal="center" vertical="center" wrapText="1"/>
    </xf>
    <xf numFmtId="3" fontId="16" fillId="2" borderId="3" xfId="2" applyNumberFormat="1" applyFont="1" applyFill="1" applyBorder="1" applyAlignment="1">
      <alignment horizontal="center" vertical="center" wrapText="1"/>
    </xf>
    <xf numFmtId="3" fontId="16" fillId="2" borderId="6" xfId="2" applyNumberFormat="1" applyFont="1" applyFill="1" applyBorder="1" applyAlignment="1">
      <alignment horizontal="center" vertical="center" wrapText="1"/>
    </xf>
    <xf numFmtId="3" fontId="27" fillId="2" borderId="3" xfId="2" applyNumberFormat="1" applyFont="1" applyFill="1" applyBorder="1" applyAlignment="1">
      <alignment horizontal="center" vertical="center" wrapText="1"/>
    </xf>
    <xf numFmtId="3" fontId="27" fillId="2" borderId="6"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0" fillId="2" borderId="19" xfId="2" applyNumberFormat="1" applyFont="1" applyFill="1" applyBorder="1" applyAlignment="1">
      <alignment horizontal="left" vertical="top" wrapText="1"/>
    </xf>
    <xf numFmtId="3" fontId="20" fillId="2" borderId="0" xfId="2" applyNumberFormat="1" applyFont="1" applyFill="1" applyBorder="1" applyAlignment="1">
      <alignment horizontal="left" vertical="top" wrapText="1"/>
    </xf>
    <xf numFmtId="0" fontId="11" fillId="2" borderId="0" xfId="2" applyFont="1" applyFill="1" applyBorder="1" applyAlignment="1">
      <alignment horizontal="center" vertical="center" wrapText="1"/>
    </xf>
    <xf numFmtId="0" fontId="57" fillId="2" borderId="2" xfId="2" applyFont="1" applyFill="1" applyBorder="1" applyAlignment="1">
      <alignment horizontal="right" vertical="center" wrapText="1"/>
    </xf>
    <xf numFmtId="0" fontId="30" fillId="0" borderId="0" xfId="2" applyFont="1" applyFill="1" applyBorder="1" applyAlignment="1">
      <alignment horizontal="left" vertical="center"/>
    </xf>
    <xf numFmtId="0" fontId="31" fillId="2" borderId="0" xfId="2" applyFont="1" applyFill="1" applyBorder="1" applyAlignment="1">
      <alignment horizontal="center" vertical="center"/>
    </xf>
    <xf numFmtId="3" fontId="16" fillId="2" borderId="4" xfId="2" applyNumberFormat="1" applyFont="1" applyFill="1" applyBorder="1" applyAlignment="1">
      <alignment horizontal="center" vertical="center" wrapText="1"/>
    </xf>
    <xf numFmtId="3" fontId="16" fillId="2" borderId="11" xfId="2" applyNumberFormat="1" applyFont="1" applyFill="1" applyBorder="1" applyAlignment="1">
      <alignment horizontal="center" vertical="center" wrapText="1"/>
    </xf>
    <xf numFmtId="3" fontId="16" fillId="2" borderId="14" xfId="2" applyNumberFormat="1" applyFont="1" applyFill="1" applyBorder="1" applyAlignment="1">
      <alignment horizontal="center" vertical="center" wrapText="1"/>
    </xf>
    <xf numFmtId="3" fontId="49" fillId="2" borderId="19" xfId="2" applyNumberFormat="1" applyFont="1" applyFill="1" applyBorder="1" applyAlignment="1">
      <alignment horizontal="left" vertical="center" wrapText="1"/>
    </xf>
    <xf numFmtId="3" fontId="49" fillId="2" borderId="0" xfId="2" applyNumberFormat="1" applyFont="1" applyFill="1" applyBorder="1" applyAlignment="1">
      <alignment horizontal="left" vertical="center" wrapText="1"/>
    </xf>
    <xf numFmtId="0" fontId="37" fillId="0" borderId="2" xfId="0" applyFont="1" applyBorder="1" applyAlignment="1">
      <alignment horizontal="center"/>
    </xf>
    <xf numFmtId="0" fontId="31" fillId="0" borderId="0" xfId="0" applyFont="1" applyAlignment="1">
      <alignment horizontal="center" vertical="center" wrapText="1"/>
    </xf>
    <xf numFmtId="3" fontId="11" fillId="0" borderId="0" xfId="0" applyNumberFormat="1" applyFont="1" applyAlignment="1">
      <alignment horizontal="center"/>
    </xf>
    <xf numFmtId="0" fontId="82" fillId="0" borderId="0" xfId="0" applyFont="1" applyAlignment="1">
      <alignment horizontal="center"/>
    </xf>
    <xf numFmtId="3" fontId="26" fillId="0" borderId="0" xfId="0" quotePrefix="1" applyNumberFormat="1" applyFont="1" applyAlignment="1"/>
    <xf numFmtId="3" fontId="26" fillId="0" borderId="0" xfId="0" applyNumberFormat="1" applyFont="1" applyAlignment="1"/>
    <xf numFmtId="4" fontId="26" fillId="0" borderId="0" xfId="0" applyNumberFormat="1" applyFont="1"/>
    <xf numFmtId="0" fontId="81" fillId="0" borderId="0" xfId="0" applyFont="1" applyAlignment="1">
      <alignment horizontal="center" vertical="center"/>
    </xf>
    <xf numFmtId="3" fontId="11" fillId="0" borderId="0" xfId="0" applyNumberFormat="1" applyFont="1" applyAlignment="1">
      <alignment horizontal="center"/>
    </xf>
    <xf numFmtId="0" fontId="82" fillId="0" borderId="0" xfId="0" applyFont="1" applyAlignment="1">
      <alignment horizontal="center"/>
    </xf>
    <xf numFmtId="0" fontId="8" fillId="0" borderId="0" xfId="0" quotePrefix="1" applyFont="1" applyAlignment="1">
      <alignment horizontal="center" vertical="center"/>
    </xf>
    <xf numFmtId="0" fontId="2" fillId="0" borderId="0" xfId="0" applyFont="1" applyAlignment="1">
      <alignment horizontal="center"/>
    </xf>
    <xf numFmtId="0" fontId="37" fillId="0" borderId="0" xfId="0" quotePrefix="1" applyFont="1" applyAlignment="1">
      <alignment horizontal="center" vertical="center"/>
    </xf>
    <xf numFmtId="0" fontId="6" fillId="0" borderId="0" xfId="0" applyFont="1" applyAlignment="1">
      <alignment horizontal="center"/>
    </xf>
    <xf numFmtId="0" fontId="1" fillId="0" borderId="0" xfId="0" quotePrefix="1" applyFont="1" applyAlignment="1">
      <alignment horizontal="center"/>
    </xf>
    <xf numFmtId="0" fontId="2" fillId="0" borderId="0" xfId="0" quotePrefix="1" applyFont="1" applyAlignment="1">
      <alignment horizontal="center"/>
    </xf>
    <xf numFmtId="0" fontId="1" fillId="0" borderId="0" xfId="0" quotePrefix="1" applyFont="1" applyAlignment="1">
      <alignment horizontal="center"/>
    </xf>
    <xf numFmtId="0" fontId="2" fillId="0" borderId="0" xfId="0" quotePrefix="1" applyFont="1" applyAlignment="1">
      <alignment horizontal="center"/>
    </xf>
    <xf numFmtId="0" fontId="6" fillId="0" borderId="0" xfId="0" applyFont="1" applyAlignment="1"/>
    <xf numFmtId="0" fontId="2" fillId="0" borderId="0" xfId="0" applyFont="1" applyAlignment="1"/>
    <xf numFmtId="0" fontId="7" fillId="0" borderId="0" xfId="0" quotePrefix="1" applyFont="1" applyAlignment="1">
      <alignment horizontal="center"/>
    </xf>
    <xf numFmtId="0" fontId="81" fillId="0" borderId="0" xfId="0" quotePrefix="1" applyFont="1" applyAlignment="1">
      <alignment horizontal="center"/>
    </xf>
    <xf numFmtId="0" fontId="81" fillId="0" borderId="0" xfId="0" applyFont="1" applyAlignment="1">
      <alignment horizontal="center"/>
    </xf>
  </cellXfs>
  <cellStyles count="8">
    <cellStyle name="Comma" xfId="1" builtinId="3"/>
    <cellStyle name="Comma 10" xfId="3"/>
    <cellStyle name="Comma 13" xfId="5"/>
    <cellStyle name="Comma 2 4 2" xfId="6"/>
    <cellStyle name="Hyperlink" xfId="7" builtinId="8"/>
    <cellStyle name="Normal" xfId="0" builtinId="0"/>
    <cellStyle name="Normal 13 2" xfId="2"/>
    <cellStyle name="Normal_Bieu mau (CV )"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1257300</xdr:colOff>
      <xdr:row>2</xdr:row>
      <xdr:rowOff>47625</xdr:rowOff>
    </xdr:from>
    <xdr:to>
      <xdr:col>0</xdr:col>
      <xdr:colOff>1676400</xdr:colOff>
      <xdr:row>2</xdr:row>
      <xdr:rowOff>47625</xdr:rowOff>
    </xdr:to>
    <xdr:sp macro="" textlink="">
      <xdr:nvSpPr>
        <xdr:cNvPr id="2" name="Line 1"/>
        <xdr:cNvSpPr>
          <a:spLocks noChangeShapeType="1"/>
        </xdr:cNvSpPr>
      </xdr:nvSpPr>
      <xdr:spPr bwMode="auto">
        <a:xfrm>
          <a:off x="1257300" y="428625"/>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1257300</xdr:colOff>
      <xdr:row>2</xdr:row>
      <xdr:rowOff>47625</xdr:rowOff>
    </xdr:from>
    <xdr:to>
      <xdr:col>0</xdr:col>
      <xdr:colOff>1676400</xdr:colOff>
      <xdr:row>2</xdr:row>
      <xdr:rowOff>47625</xdr:rowOff>
    </xdr:to>
    <xdr:sp macro="" textlink="">
      <xdr:nvSpPr>
        <xdr:cNvPr id="2" name="Line 1"/>
        <xdr:cNvSpPr>
          <a:spLocks noChangeShapeType="1"/>
        </xdr:cNvSpPr>
      </xdr:nvSpPr>
      <xdr:spPr bwMode="auto">
        <a:xfrm>
          <a:off x="571500" y="447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1257300</xdr:colOff>
      <xdr:row>2</xdr:row>
      <xdr:rowOff>47625</xdr:rowOff>
    </xdr:from>
    <xdr:to>
      <xdr:col>0</xdr:col>
      <xdr:colOff>1676400</xdr:colOff>
      <xdr:row>2</xdr:row>
      <xdr:rowOff>47625</xdr:rowOff>
    </xdr:to>
    <xdr:sp macro="" textlink="">
      <xdr:nvSpPr>
        <xdr:cNvPr id="2" name="Line 1"/>
        <xdr:cNvSpPr>
          <a:spLocks noChangeShapeType="1"/>
        </xdr:cNvSpPr>
      </xdr:nvSpPr>
      <xdr:spPr bwMode="auto">
        <a:xfrm>
          <a:off x="514350" y="447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314325</xdr:colOff>
      <xdr:row>102</xdr:row>
      <xdr:rowOff>0</xdr:rowOff>
    </xdr:from>
    <xdr:to>
      <xdr:col>1</xdr:col>
      <xdr:colOff>390525</xdr:colOff>
      <xdr:row>118</xdr:row>
      <xdr:rowOff>64744</xdr:rowOff>
    </xdr:to>
    <xdr:sp macro="" textlink="">
      <xdr:nvSpPr>
        <xdr:cNvPr id="2" name="Text Box 78">
          <a:extLst>
            <a:ext uri="{FF2B5EF4-FFF2-40B4-BE49-F238E27FC236}">
              <a16:creationId xmlns:a16="http://schemas.microsoft.com/office/drawing/2014/main" xmlns="" id="{0FF18737-CEAD-460C-A446-FA39B97524A5}"/>
            </a:ext>
          </a:extLst>
        </xdr:cNvPr>
        <xdr:cNvSpPr txBox="1">
          <a:spLocks noChangeArrowheads="1"/>
        </xdr:cNvSpPr>
      </xdr:nvSpPr>
      <xdr:spPr bwMode="auto">
        <a:xfrm>
          <a:off x="619125" y="30518100"/>
          <a:ext cx="76200" cy="864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314325</xdr:colOff>
      <xdr:row>102</xdr:row>
      <xdr:rowOff>0</xdr:rowOff>
    </xdr:from>
    <xdr:to>
      <xdr:col>1</xdr:col>
      <xdr:colOff>390525</xdr:colOff>
      <xdr:row>118</xdr:row>
      <xdr:rowOff>64744</xdr:rowOff>
    </xdr:to>
    <xdr:sp macro="" textlink="">
      <xdr:nvSpPr>
        <xdr:cNvPr id="3" name="Text Box 79">
          <a:extLst>
            <a:ext uri="{FF2B5EF4-FFF2-40B4-BE49-F238E27FC236}">
              <a16:creationId xmlns:a16="http://schemas.microsoft.com/office/drawing/2014/main" xmlns="" id="{C6268E09-DA1F-4BE8-B115-CF17B1B05783}"/>
            </a:ext>
          </a:extLst>
        </xdr:cNvPr>
        <xdr:cNvSpPr txBox="1">
          <a:spLocks noChangeArrowheads="1"/>
        </xdr:cNvSpPr>
      </xdr:nvSpPr>
      <xdr:spPr bwMode="auto">
        <a:xfrm>
          <a:off x="619125" y="30518100"/>
          <a:ext cx="76200" cy="864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314325</xdr:colOff>
      <xdr:row>98</xdr:row>
      <xdr:rowOff>0</xdr:rowOff>
    </xdr:from>
    <xdr:to>
      <xdr:col>1</xdr:col>
      <xdr:colOff>390525</xdr:colOff>
      <xdr:row>100</xdr:row>
      <xdr:rowOff>159809</xdr:rowOff>
    </xdr:to>
    <xdr:sp macro="" textlink="">
      <xdr:nvSpPr>
        <xdr:cNvPr id="4" name="Text Box 78"/>
        <xdr:cNvSpPr txBox="1">
          <a:spLocks noChangeArrowheads="1"/>
        </xdr:cNvSpPr>
      </xdr:nvSpPr>
      <xdr:spPr bwMode="auto">
        <a:xfrm>
          <a:off x="619125" y="23669625"/>
          <a:ext cx="76200" cy="857250"/>
        </a:xfrm>
        <a:prstGeom prst="rect">
          <a:avLst/>
        </a:prstGeom>
        <a:noFill/>
        <a:ln w="9525">
          <a:noFill/>
          <a:miter lim="800000"/>
          <a:headEnd/>
          <a:tailEnd/>
        </a:ln>
      </xdr:spPr>
    </xdr:sp>
    <xdr:clientData/>
  </xdr:twoCellAnchor>
  <xdr:twoCellAnchor editAs="oneCell">
    <xdr:from>
      <xdr:col>1</xdr:col>
      <xdr:colOff>314325</xdr:colOff>
      <xdr:row>98</xdr:row>
      <xdr:rowOff>0</xdr:rowOff>
    </xdr:from>
    <xdr:to>
      <xdr:col>1</xdr:col>
      <xdr:colOff>390525</xdr:colOff>
      <xdr:row>100</xdr:row>
      <xdr:rowOff>159809</xdr:rowOff>
    </xdr:to>
    <xdr:sp macro="" textlink="">
      <xdr:nvSpPr>
        <xdr:cNvPr id="5" name="Text Box 79"/>
        <xdr:cNvSpPr txBox="1">
          <a:spLocks noChangeArrowheads="1"/>
        </xdr:cNvSpPr>
      </xdr:nvSpPr>
      <xdr:spPr bwMode="auto">
        <a:xfrm>
          <a:off x="619125" y="23669625"/>
          <a:ext cx="76200" cy="85725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1257300</xdr:colOff>
      <xdr:row>2</xdr:row>
      <xdr:rowOff>47625</xdr:rowOff>
    </xdr:from>
    <xdr:to>
      <xdr:col>0</xdr:col>
      <xdr:colOff>1676400</xdr:colOff>
      <xdr:row>2</xdr:row>
      <xdr:rowOff>47625</xdr:rowOff>
    </xdr:to>
    <xdr:sp macro="" textlink="">
      <xdr:nvSpPr>
        <xdr:cNvPr id="2" name="Line 1"/>
        <xdr:cNvSpPr>
          <a:spLocks noChangeShapeType="1"/>
        </xdr:cNvSpPr>
      </xdr:nvSpPr>
      <xdr:spPr bwMode="auto">
        <a:xfrm>
          <a:off x="571500" y="447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8"/>
  <sheetViews>
    <sheetView workbookViewId="0">
      <selection activeCell="E2" sqref="E2"/>
    </sheetView>
  </sheetViews>
  <sheetFormatPr defaultRowHeight="15" x14ac:dyDescent="0.25"/>
  <cols>
    <col min="1" max="1" width="7.140625" customWidth="1"/>
    <col min="2" max="2" width="31.7109375" customWidth="1"/>
    <col min="3" max="3" width="12.28515625" customWidth="1"/>
    <col min="4" max="4" width="11.28515625" customWidth="1"/>
    <col min="5" max="5" width="11" customWidth="1"/>
    <col min="6" max="6" width="12" customWidth="1"/>
    <col min="8" max="8" width="9.42578125" bestFit="1" customWidth="1"/>
  </cols>
  <sheetData>
    <row r="1" spans="1:10" ht="15" customHeight="1" x14ac:dyDescent="0.25">
      <c r="A1" s="536"/>
      <c r="B1" s="536"/>
      <c r="C1" s="2"/>
      <c r="D1" s="2"/>
      <c r="E1" s="536" t="s">
        <v>121</v>
      </c>
      <c r="F1" s="536"/>
      <c r="G1" s="2"/>
      <c r="I1" s="2"/>
      <c r="J1" s="2"/>
    </row>
    <row r="2" spans="1:10" ht="15.75" x14ac:dyDescent="0.25">
      <c r="A2" s="537"/>
      <c r="B2" s="537"/>
      <c r="C2" s="2"/>
      <c r="D2" s="2"/>
      <c r="E2" s="2"/>
      <c r="F2" s="2"/>
      <c r="G2" s="2"/>
      <c r="H2" s="2"/>
      <c r="I2" s="2"/>
      <c r="J2" s="2"/>
    </row>
    <row r="3" spans="1:10" s="61" customFormat="1" ht="23.25" customHeight="1" x14ac:dyDescent="0.25">
      <c r="A3" s="538" t="s">
        <v>328</v>
      </c>
      <c r="B3" s="538"/>
      <c r="C3" s="538"/>
      <c r="D3" s="538"/>
      <c r="E3" s="538"/>
      <c r="F3" s="538"/>
      <c r="G3" s="228"/>
      <c r="H3" s="228"/>
      <c r="I3" s="228"/>
      <c r="J3" s="5"/>
    </row>
    <row r="4" spans="1:10" ht="15.75" x14ac:dyDescent="0.25">
      <c r="A4" s="539" t="s">
        <v>0</v>
      </c>
      <c r="B4" s="539"/>
      <c r="C4" s="539"/>
      <c r="D4" s="539"/>
      <c r="E4" s="539"/>
      <c r="F4" s="539"/>
      <c r="G4" s="20"/>
      <c r="H4" s="20"/>
      <c r="I4" s="20"/>
      <c r="J4" s="2"/>
    </row>
    <row r="5" spans="1:10" ht="15.75" x14ac:dyDescent="0.25">
      <c r="B5" s="2"/>
      <c r="C5" s="2"/>
      <c r="D5" s="2"/>
      <c r="E5" s="540" t="s">
        <v>294</v>
      </c>
      <c r="F5" s="540"/>
      <c r="G5" s="2"/>
      <c r="H5" s="2"/>
      <c r="I5" s="2"/>
      <c r="J5" s="2"/>
    </row>
    <row r="6" spans="1:10" s="61" customFormat="1" ht="40.5" customHeight="1" x14ac:dyDescent="0.25">
      <c r="A6" s="56" t="s">
        <v>1</v>
      </c>
      <c r="B6" s="56" t="s">
        <v>2</v>
      </c>
      <c r="C6" s="293" t="s">
        <v>292</v>
      </c>
      <c r="D6" s="293" t="s">
        <v>329</v>
      </c>
      <c r="E6" s="293" t="s">
        <v>330</v>
      </c>
      <c r="F6" s="56" t="s">
        <v>3</v>
      </c>
      <c r="G6" s="5"/>
      <c r="H6" s="5"/>
      <c r="I6" s="5"/>
      <c r="J6" s="5"/>
    </row>
    <row r="7" spans="1:10" ht="15.75" x14ac:dyDescent="0.25">
      <c r="A7" s="17" t="s">
        <v>5</v>
      </c>
      <c r="B7" s="17" t="s">
        <v>6</v>
      </c>
      <c r="C7" s="17">
        <v>1</v>
      </c>
      <c r="D7" s="17">
        <v>2</v>
      </c>
      <c r="E7" s="17">
        <v>3</v>
      </c>
      <c r="F7" s="17">
        <v>4</v>
      </c>
      <c r="G7" s="2"/>
      <c r="H7" s="2"/>
      <c r="I7" s="2"/>
      <c r="J7" s="2"/>
    </row>
    <row r="8" spans="1:10" ht="31.5" x14ac:dyDescent="0.25">
      <c r="A8" s="14" t="s">
        <v>5</v>
      </c>
      <c r="B8" s="15" t="s">
        <v>178</v>
      </c>
      <c r="C8" s="62">
        <f>C9+C12+C16</f>
        <v>495115</v>
      </c>
      <c r="D8" s="62">
        <f>D9+D12+D16</f>
        <v>806699</v>
      </c>
      <c r="E8" s="62">
        <f>E9+E12+E16</f>
        <v>725981</v>
      </c>
      <c r="F8" s="63">
        <f>E8/D8*100</f>
        <v>89.994037429078261</v>
      </c>
      <c r="G8" s="2"/>
      <c r="H8" s="2"/>
      <c r="I8" s="2"/>
      <c r="J8" s="2"/>
    </row>
    <row r="9" spans="1:10" ht="31.5" x14ac:dyDescent="0.25">
      <c r="A9" s="14" t="s">
        <v>8</v>
      </c>
      <c r="B9" s="15" t="s">
        <v>179</v>
      </c>
      <c r="C9" s="62">
        <f>C10+C11</f>
        <v>265030</v>
      </c>
      <c r="D9" s="62">
        <f>D10+D11</f>
        <v>496810</v>
      </c>
      <c r="E9" s="62">
        <f>E10+E11</f>
        <v>460240</v>
      </c>
      <c r="F9" s="63">
        <f>E9/D9*100</f>
        <v>92.639037056419966</v>
      </c>
      <c r="G9" s="2"/>
      <c r="H9" s="2"/>
      <c r="I9" s="2"/>
      <c r="J9" s="2"/>
    </row>
    <row r="10" spans="1:10" ht="31.5" x14ac:dyDescent="0.25">
      <c r="A10" s="17" t="s">
        <v>35</v>
      </c>
      <c r="B10" s="16" t="s">
        <v>180</v>
      </c>
      <c r="C10" s="64">
        <v>120764</v>
      </c>
      <c r="D10" s="64">
        <v>279550</v>
      </c>
      <c r="E10" s="64">
        <v>221000</v>
      </c>
      <c r="F10" s="65">
        <f>E10/D10*100</f>
        <v>79.055625111786796</v>
      </c>
      <c r="G10" s="2"/>
      <c r="H10" s="2"/>
      <c r="I10" s="2"/>
      <c r="J10" s="2"/>
    </row>
    <row r="11" spans="1:10" ht="31.5" x14ac:dyDescent="0.25">
      <c r="A11" s="17" t="s">
        <v>35</v>
      </c>
      <c r="B11" s="16" t="s">
        <v>181</v>
      </c>
      <c r="C11" s="64">
        <v>144266</v>
      </c>
      <c r="D11" s="64">
        <v>217260</v>
      </c>
      <c r="E11" s="64">
        <v>239240</v>
      </c>
      <c r="F11" s="65">
        <f>E11/D11*100</f>
        <v>110.11691061401085</v>
      </c>
      <c r="G11" s="2"/>
      <c r="H11" s="2"/>
      <c r="I11" s="2"/>
      <c r="J11" s="2"/>
    </row>
    <row r="12" spans="1:10" s="66" customFormat="1" ht="35.25" customHeight="1" x14ac:dyDescent="0.25">
      <c r="A12" s="14" t="s">
        <v>22</v>
      </c>
      <c r="B12" s="15" t="s">
        <v>122</v>
      </c>
      <c r="C12" s="62">
        <f>C13+C14</f>
        <v>230085</v>
      </c>
      <c r="D12" s="62">
        <f>D13+D14</f>
        <v>270018</v>
      </c>
      <c r="E12" s="62">
        <f>E13+E14</f>
        <v>198029</v>
      </c>
      <c r="F12" s="63">
        <f t="shared" ref="F12:F13" si="0">E12/D12*100</f>
        <v>73.339184795087732</v>
      </c>
      <c r="G12" s="8"/>
      <c r="H12" s="8"/>
      <c r="I12" s="8"/>
      <c r="J12" s="8"/>
    </row>
    <row r="13" spans="1:10" ht="15.75" x14ac:dyDescent="0.25">
      <c r="A13" s="17" t="s">
        <v>35</v>
      </c>
      <c r="B13" s="16" t="s">
        <v>123</v>
      </c>
      <c r="C13" s="64">
        <v>159099</v>
      </c>
      <c r="D13" s="64">
        <v>159099</v>
      </c>
      <c r="E13" s="64">
        <v>159099</v>
      </c>
      <c r="F13" s="65">
        <f t="shared" si="0"/>
        <v>100</v>
      </c>
      <c r="G13" s="2"/>
      <c r="H13" s="2"/>
      <c r="I13" s="2"/>
      <c r="J13" s="2"/>
    </row>
    <row r="14" spans="1:10" ht="15.75" x14ac:dyDescent="0.25">
      <c r="A14" s="17" t="s">
        <v>35</v>
      </c>
      <c r="B14" s="16" t="s">
        <v>124</v>
      </c>
      <c r="C14" s="64">
        <v>70986</v>
      </c>
      <c r="D14" s="64">
        <v>110919</v>
      </c>
      <c r="E14" s="64">
        <v>38930</v>
      </c>
      <c r="F14" s="65">
        <f>E14/D14*100</f>
        <v>35.097683895455241</v>
      </c>
      <c r="G14" s="2"/>
      <c r="H14" s="2"/>
      <c r="I14" s="2"/>
      <c r="J14" s="2"/>
    </row>
    <row r="15" spans="1:10" ht="15.75" x14ac:dyDescent="0.25">
      <c r="A15" s="14" t="s">
        <v>43</v>
      </c>
      <c r="B15" s="15" t="s">
        <v>125</v>
      </c>
      <c r="C15" s="64">
        <v>0</v>
      </c>
      <c r="D15" s="64">
        <v>0</v>
      </c>
      <c r="E15" s="64">
        <v>0</v>
      </c>
      <c r="F15" s="63"/>
      <c r="G15" s="2"/>
      <c r="H15" s="2"/>
      <c r="I15" s="2"/>
      <c r="J15" s="2"/>
    </row>
    <row r="16" spans="1:10" s="101" customFormat="1" ht="31.5" x14ac:dyDescent="0.25">
      <c r="A16" s="14" t="s">
        <v>45</v>
      </c>
      <c r="B16" s="15" t="s">
        <v>114</v>
      </c>
      <c r="C16" s="62"/>
      <c r="D16" s="62">
        <v>39871</v>
      </c>
      <c r="E16" s="62">
        <v>67712</v>
      </c>
      <c r="F16" s="239">
        <f>E16/D16*100</f>
        <v>169.82769431416318</v>
      </c>
      <c r="G16" s="8"/>
      <c r="H16" s="8"/>
      <c r="I16" s="8"/>
      <c r="J16" s="8"/>
    </row>
    <row r="17" spans="1:10" s="61" customFormat="1" ht="35.25" customHeight="1" x14ac:dyDescent="0.25">
      <c r="A17" s="190" t="s">
        <v>6</v>
      </c>
      <c r="B17" s="12" t="s">
        <v>182</v>
      </c>
      <c r="C17" s="192">
        <f>C18+C24+C27</f>
        <v>495115</v>
      </c>
      <c r="D17" s="192">
        <f>D18+D24+D27</f>
        <v>533095</v>
      </c>
      <c r="E17" s="192">
        <f>E18+E24+E27</f>
        <v>725981</v>
      </c>
      <c r="F17" s="191">
        <f>E17/C17*100</f>
        <v>146.62876301465315</v>
      </c>
      <c r="G17" s="5"/>
      <c r="H17" s="70"/>
      <c r="I17" s="5"/>
      <c r="J17" s="5"/>
    </row>
    <row r="18" spans="1:10" s="66" customFormat="1" ht="35.25" customHeight="1" x14ac:dyDescent="0.25">
      <c r="A18" s="14" t="s">
        <v>126</v>
      </c>
      <c r="B18" s="15" t="s">
        <v>183</v>
      </c>
      <c r="C18" s="62">
        <f>SUM(C19:C23)</f>
        <v>495115</v>
      </c>
      <c r="D18" s="62">
        <f>SUM(D19:D23)</f>
        <v>533095</v>
      </c>
      <c r="E18" s="62">
        <f>SUM(E19:E23)</f>
        <v>725981</v>
      </c>
      <c r="F18" s="63">
        <f t="shared" ref="F18" si="1">E18/C18*100</f>
        <v>146.62876301465315</v>
      </c>
      <c r="G18" s="8"/>
      <c r="H18" s="8"/>
      <c r="I18" s="8"/>
      <c r="J18" s="8"/>
    </row>
    <row r="19" spans="1:10" ht="16.5" x14ac:dyDescent="0.25">
      <c r="A19" s="17">
        <v>1</v>
      </c>
      <c r="B19" s="16" t="s">
        <v>32</v>
      </c>
      <c r="C19" s="298">
        <v>130456</v>
      </c>
      <c r="D19" s="64">
        <v>126800</v>
      </c>
      <c r="E19" s="64">
        <v>171569</v>
      </c>
      <c r="F19" s="65">
        <f>E19/C19*100</f>
        <v>131.51484025265222</v>
      </c>
      <c r="G19" s="2"/>
      <c r="H19" s="2"/>
      <c r="I19" s="2"/>
      <c r="J19" s="2"/>
    </row>
    <row r="20" spans="1:10" ht="16.5" x14ac:dyDescent="0.25">
      <c r="A20" s="17">
        <v>2</v>
      </c>
      <c r="B20" s="16" t="s">
        <v>41</v>
      </c>
      <c r="C20" s="298">
        <v>350056</v>
      </c>
      <c r="D20" s="64">
        <v>394400</v>
      </c>
      <c r="E20" s="64">
        <v>490174</v>
      </c>
      <c r="F20" s="65">
        <f>E20/C20*100</f>
        <v>140.02730991612771</v>
      </c>
      <c r="G20" s="2"/>
      <c r="H20" s="2"/>
      <c r="I20" s="2"/>
      <c r="J20" s="2"/>
    </row>
    <row r="21" spans="1:10" ht="16.5" x14ac:dyDescent="0.25">
      <c r="A21" s="17">
        <v>3</v>
      </c>
      <c r="B21" s="16" t="s">
        <v>127</v>
      </c>
      <c r="C21" s="298">
        <v>7302</v>
      </c>
      <c r="D21" s="64">
        <v>7302</v>
      </c>
      <c r="E21" s="64">
        <v>11186</v>
      </c>
      <c r="F21" s="65">
        <f t="shared" ref="F21" si="2">E21/C21*100</f>
        <v>153.19090660093124</v>
      </c>
      <c r="G21" s="2"/>
      <c r="H21" s="2"/>
      <c r="I21" s="2"/>
      <c r="J21" s="2"/>
    </row>
    <row r="22" spans="1:10" ht="29.25" customHeight="1" x14ac:dyDescent="0.25">
      <c r="A22" s="17">
        <v>4</v>
      </c>
      <c r="B22" s="16" t="s">
        <v>46</v>
      </c>
      <c r="D22" s="64">
        <v>0</v>
      </c>
      <c r="E22" s="64">
        <v>36969</v>
      </c>
      <c r="F22" s="232">
        <f>E22/C23*100</f>
        <v>506.35529379537047</v>
      </c>
      <c r="G22" s="2"/>
      <c r="H22" s="2"/>
      <c r="I22" s="2"/>
      <c r="J22" s="2"/>
    </row>
    <row r="23" spans="1:10" ht="26.25" customHeight="1" x14ac:dyDescent="0.25">
      <c r="A23" s="17">
        <v>5</v>
      </c>
      <c r="B23" s="16" t="s">
        <v>293</v>
      </c>
      <c r="C23" s="298">
        <v>7301</v>
      </c>
      <c r="D23" s="64">
        <v>4593</v>
      </c>
      <c r="E23" s="64">
        <v>16083</v>
      </c>
      <c r="F23" s="65"/>
      <c r="G23" s="2"/>
      <c r="H23" s="2"/>
      <c r="I23" s="2"/>
      <c r="J23" s="2"/>
    </row>
    <row r="24" spans="1:10" ht="20.25" customHeight="1" x14ac:dyDescent="0.25">
      <c r="A24" s="14" t="s">
        <v>22</v>
      </c>
      <c r="B24" s="15" t="s">
        <v>128</v>
      </c>
      <c r="C24" s="298"/>
      <c r="D24" s="64"/>
      <c r="E24" s="64"/>
      <c r="F24" s="63"/>
      <c r="G24" s="2"/>
      <c r="H24" s="2"/>
      <c r="I24" s="2"/>
      <c r="J24" s="2"/>
    </row>
    <row r="25" spans="1:10" ht="31.5" x14ac:dyDescent="0.25">
      <c r="A25" s="17">
        <v>1</v>
      </c>
      <c r="B25" s="16" t="s">
        <v>48</v>
      </c>
      <c r="C25" s="298"/>
      <c r="D25" s="64"/>
      <c r="E25" s="64"/>
      <c r="F25" s="63"/>
      <c r="G25" s="2"/>
      <c r="H25" s="2"/>
      <c r="I25" s="2"/>
      <c r="J25" s="2"/>
    </row>
    <row r="26" spans="1:10" ht="34.5" customHeight="1" x14ac:dyDescent="0.25">
      <c r="A26" s="17">
        <v>2</v>
      </c>
      <c r="B26" s="16" t="s">
        <v>50</v>
      </c>
      <c r="C26" s="299"/>
      <c r="D26" s="64"/>
      <c r="E26" s="64"/>
      <c r="F26" s="63"/>
      <c r="G26" s="2"/>
      <c r="H26" s="2"/>
      <c r="I26" s="2"/>
      <c r="J26" s="2"/>
    </row>
    <row r="27" spans="1:10" s="193" customFormat="1" ht="31.5" x14ac:dyDescent="0.25">
      <c r="A27" s="190" t="s">
        <v>43</v>
      </c>
      <c r="B27" s="12" t="s">
        <v>129</v>
      </c>
      <c r="C27" s="192"/>
      <c r="D27" s="192"/>
      <c r="E27" s="192"/>
      <c r="F27" s="191"/>
      <c r="G27" s="9"/>
      <c r="H27" s="9"/>
      <c r="I27" s="9"/>
      <c r="J27" s="9"/>
    </row>
    <row r="28" spans="1:10" ht="36" customHeight="1" x14ac:dyDescent="0.25">
      <c r="A28" s="535" t="s">
        <v>170</v>
      </c>
      <c r="B28" s="535"/>
      <c r="C28" s="535"/>
      <c r="D28" s="535"/>
      <c r="E28" s="535"/>
      <c r="F28" s="535"/>
    </row>
  </sheetData>
  <mergeCells count="7">
    <mergeCell ref="A28:F28"/>
    <mergeCell ref="A1:B1"/>
    <mergeCell ref="E1:F1"/>
    <mergeCell ref="A2:B2"/>
    <mergeCell ref="A3:F3"/>
    <mergeCell ref="A4:F4"/>
    <mergeCell ref="E5:F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1"/>
  <sheetViews>
    <sheetView workbookViewId="0">
      <selection activeCell="A7" sqref="A7:F7"/>
    </sheetView>
  </sheetViews>
  <sheetFormatPr defaultRowHeight="15.75" x14ac:dyDescent="0.25"/>
  <cols>
    <col min="1" max="1" width="7.140625" style="2" customWidth="1"/>
    <col min="2" max="2" width="23.7109375" style="2" customWidth="1"/>
    <col min="3" max="3" width="15.28515625" style="2" customWidth="1"/>
    <col min="4" max="4" width="14.28515625" style="2" customWidth="1"/>
    <col min="5" max="5" width="14.7109375" style="2" customWidth="1"/>
    <col min="6" max="6" width="15.28515625" style="2" customWidth="1"/>
    <col min="7" max="16384" width="9.140625" style="2"/>
  </cols>
  <sheetData>
    <row r="1" spans="1:8" ht="15.75" customHeight="1" x14ac:dyDescent="0.25">
      <c r="A1" s="536" t="s">
        <v>415</v>
      </c>
      <c r="B1" s="536"/>
      <c r="C1" s="536" t="s">
        <v>430</v>
      </c>
      <c r="D1" s="536"/>
      <c r="E1" s="536"/>
      <c r="F1" s="536"/>
      <c r="G1" s="1"/>
      <c r="H1" s="1"/>
    </row>
    <row r="2" spans="1:8" x14ac:dyDescent="0.25">
      <c r="A2" s="537" t="s">
        <v>416</v>
      </c>
      <c r="B2" s="537"/>
      <c r="C2" s="629" t="s">
        <v>417</v>
      </c>
      <c r="D2" s="629"/>
      <c r="E2" s="629"/>
      <c r="F2" s="629"/>
      <c r="G2" s="634"/>
      <c r="H2" s="634"/>
    </row>
    <row r="3" spans="1:8" x14ac:dyDescent="0.25">
      <c r="A3" s="630" t="s">
        <v>431</v>
      </c>
      <c r="B3" s="537"/>
      <c r="C3" s="631" t="s">
        <v>432</v>
      </c>
      <c r="D3" s="631"/>
      <c r="E3" s="631"/>
      <c r="F3" s="631"/>
      <c r="G3" s="635"/>
      <c r="H3" s="635"/>
    </row>
    <row r="4" spans="1:8" x14ac:dyDescent="0.25">
      <c r="A4" s="632"/>
      <c r="B4" s="533"/>
    </row>
    <row r="5" spans="1:8" ht="18.75" x14ac:dyDescent="0.3">
      <c r="A5" s="636" t="s">
        <v>436</v>
      </c>
      <c r="B5" s="636"/>
      <c r="C5" s="636"/>
      <c r="D5" s="636"/>
      <c r="E5" s="636"/>
      <c r="F5" s="636"/>
    </row>
    <row r="6" spans="1:8" ht="36" customHeight="1" x14ac:dyDescent="0.3">
      <c r="A6" s="546" t="s">
        <v>349</v>
      </c>
      <c r="B6" s="546"/>
      <c r="C6" s="546"/>
      <c r="D6" s="546"/>
      <c r="E6" s="546"/>
      <c r="F6" s="546"/>
    </row>
    <row r="7" spans="1:8" ht="18.75" x14ac:dyDescent="0.25">
      <c r="A7" s="542" t="s">
        <v>419</v>
      </c>
      <c r="B7" s="542"/>
      <c r="C7" s="542"/>
      <c r="D7" s="542"/>
      <c r="E7" s="542"/>
      <c r="F7" s="542"/>
    </row>
    <row r="8" spans="1:8" ht="18.75" x14ac:dyDescent="0.25">
      <c r="A8" s="626" t="s">
        <v>431</v>
      </c>
      <c r="B8" s="542"/>
      <c r="C8" s="542"/>
      <c r="D8" s="542"/>
      <c r="E8" s="542"/>
      <c r="F8" s="542"/>
    </row>
    <row r="9" spans="1:8" ht="18.75" x14ac:dyDescent="0.3">
      <c r="A9" s="71"/>
      <c r="B9" s="71"/>
      <c r="C9" s="71"/>
      <c r="D9" s="71"/>
      <c r="E9" s="577" t="s">
        <v>294</v>
      </c>
      <c r="F9" s="577"/>
    </row>
    <row r="10" spans="1:8" s="5" customFormat="1" ht="131.25" x14ac:dyDescent="0.25">
      <c r="A10" s="72" t="s">
        <v>1</v>
      </c>
      <c r="B10" s="72" t="s">
        <v>111</v>
      </c>
      <c r="C10" s="72" t="s">
        <v>115</v>
      </c>
      <c r="D10" s="72" t="s">
        <v>350</v>
      </c>
      <c r="E10" s="72" t="s">
        <v>136</v>
      </c>
      <c r="F10" s="72" t="s">
        <v>137</v>
      </c>
    </row>
    <row r="11" spans="1:8" ht="18.75" x14ac:dyDescent="0.25">
      <c r="A11" s="73" t="s">
        <v>5</v>
      </c>
      <c r="B11" s="73" t="s">
        <v>6</v>
      </c>
      <c r="C11" s="73">
        <v>1</v>
      </c>
      <c r="D11" s="73">
        <v>2</v>
      </c>
      <c r="E11" s="73">
        <v>3</v>
      </c>
      <c r="F11" s="73">
        <v>4</v>
      </c>
    </row>
    <row r="12" spans="1:8" s="8" customFormat="1" ht="18.75" customHeight="1" x14ac:dyDescent="0.25">
      <c r="A12" s="74"/>
      <c r="B12" s="74" t="s">
        <v>79</v>
      </c>
      <c r="C12" s="93">
        <f>SUM(C13:C21)</f>
        <v>37620</v>
      </c>
      <c r="D12" s="93">
        <f>SUM(D13:D21)</f>
        <v>7705</v>
      </c>
      <c r="E12" s="93">
        <f>SUM(E13:E21)</f>
        <v>29915</v>
      </c>
      <c r="F12" s="93">
        <f t="shared" ref="F12" si="0">SUM(F13:F21)</f>
        <v>0</v>
      </c>
    </row>
    <row r="13" spans="1:8" ht="18.75" x14ac:dyDescent="0.3">
      <c r="A13" s="73">
        <v>1</v>
      </c>
      <c r="B13" s="89" t="s">
        <v>165</v>
      </c>
      <c r="C13" s="92">
        <f>D13+E13+F13</f>
        <v>5410</v>
      </c>
      <c r="D13" s="92">
        <v>1116</v>
      </c>
      <c r="E13" s="92">
        <v>4294</v>
      </c>
      <c r="F13" s="92">
        <v>0</v>
      </c>
    </row>
    <row r="14" spans="1:8" s="98" customFormat="1" ht="18.75" x14ac:dyDescent="0.3">
      <c r="A14" s="196">
        <v>2</v>
      </c>
      <c r="B14" s="90" t="s">
        <v>166</v>
      </c>
      <c r="C14" s="92">
        <f>D14+E14+F14</f>
        <v>6654</v>
      </c>
      <c r="D14" s="92">
        <v>1856</v>
      </c>
      <c r="E14" s="92">
        <v>4798</v>
      </c>
      <c r="F14" s="92">
        <v>0</v>
      </c>
    </row>
    <row r="15" spans="1:8" s="98" customFormat="1" ht="18.75" x14ac:dyDescent="0.3">
      <c r="A15" s="196">
        <v>3</v>
      </c>
      <c r="B15" s="90" t="s">
        <v>167</v>
      </c>
      <c r="C15" s="92">
        <f t="shared" ref="C15:C21" si="1">D15+E15+F15</f>
        <v>3593</v>
      </c>
      <c r="D15" s="92">
        <v>338</v>
      </c>
      <c r="E15" s="92">
        <v>3255</v>
      </c>
      <c r="F15" s="92">
        <v>0</v>
      </c>
    </row>
    <row r="16" spans="1:8" s="98" customFormat="1" ht="18.75" x14ac:dyDescent="0.3">
      <c r="A16" s="196">
        <v>4</v>
      </c>
      <c r="B16" s="90" t="s">
        <v>168</v>
      </c>
      <c r="C16" s="92">
        <f t="shared" si="1"/>
        <v>2301</v>
      </c>
      <c r="D16" s="92">
        <v>490</v>
      </c>
      <c r="E16" s="92">
        <v>1811</v>
      </c>
      <c r="F16" s="92">
        <v>0</v>
      </c>
    </row>
    <row r="17" spans="1:6" s="98" customFormat="1" ht="18.75" x14ac:dyDescent="0.3">
      <c r="A17" s="196">
        <v>5</v>
      </c>
      <c r="B17" s="90" t="s">
        <v>201</v>
      </c>
      <c r="C17" s="92">
        <f t="shared" si="1"/>
        <v>6285</v>
      </c>
      <c r="D17" s="92">
        <v>1067</v>
      </c>
      <c r="E17" s="92">
        <v>5218</v>
      </c>
      <c r="F17" s="92">
        <v>0</v>
      </c>
    </row>
    <row r="18" spans="1:6" s="98" customFormat="1" ht="18.75" x14ac:dyDescent="0.3">
      <c r="A18" s="196">
        <v>6</v>
      </c>
      <c r="B18" s="90" t="s">
        <v>202</v>
      </c>
      <c r="C18" s="92">
        <f t="shared" si="1"/>
        <v>5555</v>
      </c>
      <c r="D18" s="92">
        <v>1511</v>
      </c>
      <c r="E18" s="92">
        <v>4044</v>
      </c>
      <c r="F18" s="92">
        <v>0</v>
      </c>
    </row>
    <row r="19" spans="1:6" s="5" customFormat="1" ht="37.5" x14ac:dyDescent="0.25">
      <c r="A19" s="300">
        <v>7</v>
      </c>
      <c r="B19" s="301" t="s">
        <v>203</v>
      </c>
      <c r="C19" s="92">
        <f t="shared" si="1"/>
        <v>2442</v>
      </c>
      <c r="D19" s="92">
        <v>0</v>
      </c>
      <c r="E19" s="92">
        <v>2442</v>
      </c>
      <c r="F19" s="92">
        <v>0</v>
      </c>
    </row>
    <row r="20" spans="1:6" ht="18.75" x14ac:dyDescent="0.3">
      <c r="A20" s="73">
        <v>8</v>
      </c>
      <c r="B20" s="90" t="s">
        <v>204</v>
      </c>
      <c r="C20" s="92">
        <f t="shared" si="1"/>
        <v>2682</v>
      </c>
      <c r="D20" s="92">
        <v>859</v>
      </c>
      <c r="E20" s="92">
        <v>1823</v>
      </c>
      <c r="F20" s="92">
        <v>0</v>
      </c>
    </row>
    <row r="21" spans="1:6" ht="18.75" x14ac:dyDescent="0.3">
      <c r="A21" s="73">
        <v>9</v>
      </c>
      <c r="B21" s="91" t="s">
        <v>169</v>
      </c>
      <c r="C21" s="92">
        <f t="shared" si="1"/>
        <v>2698</v>
      </c>
      <c r="D21" s="92">
        <v>468</v>
      </c>
      <c r="E21" s="92">
        <v>2230</v>
      </c>
      <c r="F21" s="92">
        <v>0</v>
      </c>
    </row>
  </sheetData>
  <mergeCells count="11">
    <mergeCell ref="A6:F6"/>
    <mergeCell ref="A7:F7"/>
    <mergeCell ref="E9:F9"/>
    <mergeCell ref="A1:B1"/>
    <mergeCell ref="A2:B2"/>
    <mergeCell ref="A3:B3"/>
    <mergeCell ref="A8:F8"/>
    <mergeCell ref="A5:F5"/>
    <mergeCell ref="C1:F1"/>
    <mergeCell ref="C2:F2"/>
    <mergeCell ref="C3:F3"/>
  </mergeCells>
  <pageMargins left="0.78740157480314965" right="0.23622047244094491" top="0.59055118110236227" bottom="0.23622047244094491" header="0.23622047244094491" footer="0.2362204724409449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132"/>
  <sheetViews>
    <sheetView topLeftCell="A96" zoomScale="90" zoomScaleNormal="90" workbookViewId="0">
      <selection activeCell="O7" sqref="O7:O8"/>
    </sheetView>
  </sheetViews>
  <sheetFormatPr defaultRowHeight="15" x14ac:dyDescent="0.2"/>
  <cols>
    <col min="1" max="1" width="8" style="505" customWidth="1"/>
    <col min="2" max="2" width="26.7109375" style="406" customWidth="1"/>
    <col min="3" max="4" width="9.140625" style="409"/>
    <col min="5" max="5" width="11.42578125" style="409" customWidth="1"/>
    <col min="6" max="6" width="11.140625" style="410" customWidth="1"/>
    <col min="7" max="7" width="9.140625" style="409"/>
    <col min="8" max="8" width="0" style="406" hidden="1" customWidth="1"/>
    <col min="9" max="9" width="9.140625" style="409"/>
    <col min="10" max="10" width="19.7109375" style="506" customWidth="1"/>
    <col min="11" max="11" width="10.28515625" style="411" customWidth="1"/>
    <col min="12" max="12" width="10.7109375" style="411" customWidth="1"/>
    <col min="13" max="13" width="11.140625" style="409" customWidth="1"/>
    <col min="14" max="14" width="11.140625" style="411" customWidth="1"/>
    <col min="15" max="15" width="12.5703125" style="411" customWidth="1"/>
    <col min="16" max="16" width="9.140625" style="411" customWidth="1"/>
    <col min="17" max="17" width="10.7109375" style="411" customWidth="1"/>
    <col min="18" max="18" width="11.5703125" style="411" customWidth="1"/>
    <col min="19" max="19" width="10.140625" style="408" customWidth="1"/>
    <col min="20" max="20" width="11.140625" style="406" customWidth="1"/>
    <col min="21" max="30" width="9.140625" style="406"/>
    <col min="31" max="16384" width="9.140625" style="507"/>
  </cols>
  <sheetData>
    <row r="1" spans="1:30" ht="15.75" customHeight="1" x14ac:dyDescent="0.2">
      <c r="O1" s="536" t="s">
        <v>213</v>
      </c>
      <c r="P1" s="536"/>
      <c r="Q1" s="536"/>
      <c r="R1" s="536"/>
      <c r="S1" s="1"/>
    </row>
    <row r="2" spans="1:30" s="426" customFormat="1" ht="16.5" x14ac:dyDescent="0.25">
      <c r="A2" s="578" t="s">
        <v>366</v>
      </c>
      <c r="B2" s="578"/>
      <c r="C2" s="578"/>
      <c r="D2" s="578"/>
      <c r="E2" s="578"/>
      <c r="F2" s="578"/>
      <c r="G2" s="578"/>
      <c r="H2" s="578"/>
      <c r="I2" s="578"/>
      <c r="J2" s="578"/>
      <c r="K2" s="578"/>
      <c r="L2" s="578"/>
      <c r="M2" s="578"/>
      <c r="N2" s="578"/>
      <c r="O2" s="578"/>
      <c r="P2" s="578"/>
      <c r="Q2" s="578"/>
      <c r="R2" s="578"/>
      <c r="S2" s="425"/>
      <c r="T2" s="132"/>
      <c r="U2" s="132"/>
      <c r="V2" s="132"/>
      <c r="W2" s="132"/>
      <c r="X2" s="132"/>
      <c r="Y2" s="132"/>
      <c r="Z2" s="132"/>
      <c r="AA2" s="132"/>
      <c r="AB2" s="132"/>
      <c r="AC2" s="132"/>
      <c r="AD2" s="132"/>
    </row>
    <row r="3" spans="1:30" s="426" customFormat="1" ht="18.75" customHeight="1" x14ac:dyDescent="0.25">
      <c r="A3" s="578" t="s">
        <v>387</v>
      </c>
      <c r="B3" s="578"/>
      <c r="C3" s="578"/>
      <c r="D3" s="578"/>
      <c r="E3" s="578"/>
      <c r="F3" s="578"/>
      <c r="G3" s="578"/>
      <c r="H3" s="578"/>
      <c r="I3" s="578"/>
      <c r="J3" s="578"/>
      <c r="K3" s="578"/>
      <c r="L3" s="578"/>
      <c r="M3" s="578"/>
      <c r="N3" s="578"/>
      <c r="O3" s="578"/>
      <c r="P3" s="578"/>
      <c r="Q3" s="578"/>
      <c r="R3" s="578"/>
      <c r="S3" s="425"/>
      <c r="T3" s="132"/>
      <c r="U3" s="132"/>
      <c r="V3" s="132"/>
      <c r="W3" s="132"/>
      <c r="X3" s="132"/>
      <c r="Y3" s="132"/>
      <c r="Z3" s="132"/>
      <c r="AA3" s="132"/>
      <c r="AB3" s="132"/>
      <c r="AC3" s="132"/>
      <c r="AD3" s="132"/>
    </row>
    <row r="4" spans="1:30" s="426" customFormat="1" ht="19.5" customHeight="1" x14ac:dyDescent="0.25">
      <c r="A4" s="427"/>
      <c r="B4" s="128"/>
      <c r="C4" s="127"/>
      <c r="D4" s="127"/>
      <c r="E4" s="128"/>
      <c r="F4" s="129"/>
      <c r="G4" s="128"/>
      <c r="H4" s="128"/>
      <c r="I4" s="128"/>
      <c r="J4" s="428"/>
      <c r="K4" s="130"/>
      <c r="L4" s="130"/>
      <c r="M4" s="131"/>
      <c r="N4" s="130"/>
      <c r="O4" s="590"/>
      <c r="P4" s="590"/>
      <c r="Q4" s="590"/>
      <c r="R4" s="590"/>
      <c r="S4" s="591"/>
      <c r="T4" s="591"/>
      <c r="U4" s="591"/>
      <c r="V4" s="132"/>
      <c r="W4" s="132"/>
      <c r="X4" s="132"/>
      <c r="Y4" s="132"/>
      <c r="Z4" s="132"/>
      <c r="AA4" s="132"/>
      <c r="AB4" s="132"/>
      <c r="AC4" s="132"/>
      <c r="AD4" s="132"/>
    </row>
    <row r="5" spans="1:30" s="430" customFormat="1" ht="18.75" customHeight="1" x14ac:dyDescent="0.25">
      <c r="A5" s="592" t="s">
        <v>214</v>
      </c>
      <c r="B5" s="595" t="s">
        <v>174</v>
      </c>
      <c r="C5" s="595" t="s">
        <v>175</v>
      </c>
      <c r="D5" s="595" t="s">
        <v>215</v>
      </c>
      <c r="E5" s="595" t="s">
        <v>216</v>
      </c>
      <c r="F5" s="598" t="s">
        <v>217</v>
      </c>
      <c r="G5" s="595" t="s">
        <v>218</v>
      </c>
      <c r="H5" s="595" t="s">
        <v>176</v>
      </c>
      <c r="I5" s="595" t="s">
        <v>219</v>
      </c>
      <c r="J5" s="583" t="s">
        <v>177</v>
      </c>
      <c r="K5" s="583"/>
      <c r="L5" s="583"/>
      <c r="M5" s="600" t="s">
        <v>220</v>
      </c>
      <c r="N5" s="600" t="s">
        <v>368</v>
      </c>
      <c r="O5" s="583" t="s">
        <v>369</v>
      </c>
      <c r="P5" s="583"/>
      <c r="Q5" s="583"/>
      <c r="R5" s="602" t="s">
        <v>221</v>
      </c>
      <c r="S5" s="429"/>
      <c r="T5" s="306"/>
      <c r="U5" s="306"/>
      <c r="V5" s="306"/>
      <c r="W5" s="306"/>
      <c r="X5" s="306"/>
      <c r="Y5" s="306"/>
      <c r="Z5" s="306"/>
      <c r="AA5" s="306"/>
      <c r="AB5" s="306"/>
      <c r="AC5" s="306"/>
      <c r="AD5" s="306"/>
    </row>
    <row r="6" spans="1:30" s="430" customFormat="1" ht="12.75" customHeight="1" x14ac:dyDescent="0.25">
      <c r="A6" s="593"/>
      <c r="B6" s="596"/>
      <c r="C6" s="596"/>
      <c r="D6" s="596"/>
      <c r="E6" s="596"/>
      <c r="F6" s="599"/>
      <c r="G6" s="596"/>
      <c r="H6" s="596"/>
      <c r="I6" s="596"/>
      <c r="J6" s="584" t="s">
        <v>222</v>
      </c>
      <c r="K6" s="579" t="s">
        <v>223</v>
      </c>
      <c r="L6" s="580"/>
      <c r="M6" s="601"/>
      <c r="N6" s="601"/>
      <c r="O6" s="583"/>
      <c r="P6" s="583"/>
      <c r="Q6" s="583"/>
      <c r="R6" s="603"/>
      <c r="S6" s="429"/>
      <c r="T6" s="306"/>
      <c r="U6" s="306"/>
      <c r="V6" s="306"/>
      <c r="W6" s="306"/>
      <c r="X6" s="306"/>
      <c r="Y6" s="306"/>
      <c r="Z6" s="306"/>
      <c r="AA6" s="306"/>
      <c r="AB6" s="306"/>
      <c r="AC6" s="306"/>
      <c r="AD6" s="306"/>
    </row>
    <row r="7" spans="1:30" s="430" customFormat="1" ht="19.5" customHeight="1" x14ac:dyDescent="0.25">
      <c r="A7" s="593"/>
      <c r="B7" s="596"/>
      <c r="C7" s="596"/>
      <c r="D7" s="596"/>
      <c r="E7" s="596"/>
      <c r="F7" s="599"/>
      <c r="G7" s="596"/>
      <c r="H7" s="596"/>
      <c r="I7" s="596"/>
      <c r="J7" s="585"/>
      <c r="K7" s="581"/>
      <c r="L7" s="582"/>
      <c r="M7" s="601"/>
      <c r="N7" s="601"/>
      <c r="O7" s="587" t="s">
        <v>115</v>
      </c>
      <c r="P7" s="588" t="s">
        <v>117</v>
      </c>
      <c r="Q7" s="589"/>
      <c r="R7" s="603"/>
      <c r="S7" s="429"/>
      <c r="T7" s="306"/>
      <c r="U7" s="306"/>
      <c r="V7" s="306"/>
      <c r="W7" s="306"/>
      <c r="X7" s="306"/>
      <c r="Y7" s="306"/>
      <c r="Z7" s="306"/>
      <c r="AA7" s="306"/>
      <c r="AB7" s="306"/>
      <c r="AC7" s="306"/>
      <c r="AD7" s="306"/>
    </row>
    <row r="8" spans="1:30" s="430" customFormat="1" ht="77.25" customHeight="1" x14ac:dyDescent="0.25">
      <c r="A8" s="594"/>
      <c r="B8" s="597"/>
      <c r="C8" s="597"/>
      <c r="D8" s="597"/>
      <c r="E8" s="597"/>
      <c r="F8" s="599"/>
      <c r="G8" s="597"/>
      <c r="H8" s="597"/>
      <c r="I8" s="597"/>
      <c r="J8" s="586"/>
      <c r="K8" s="295" t="s">
        <v>115</v>
      </c>
      <c r="L8" s="295" t="s">
        <v>224</v>
      </c>
      <c r="M8" s="601"/>
      <c r="N8" s="601"/>
      <c r="O8" s="587"/>
      <c r="P8" s="133" t="s">
        <v>225</v>
      </c>
      <c r="Q8" s="133" t="s">
        <v>226</v>
      </c>
      <c r="R8" s="604"/>
      <c r="S8" s="429"/>
      <c r="T8" s="306"/>
      <c r="U8" s="306"/>
      <c r="V8" s="306"/>
      <c r="W8" s="306"/>
      <c r="X8" s="306"/>
      <c r="Y8" s="306"/>
      <c r="Z8" s="306"/>
      <c r="AA8" s="306"/>
      <c r="AB8" s="306"/>
      <c r="AC8" s="306"/>
      <c r="AD8" s="306"/>
    </row>
    <row r="9" spans="1:30" s="433" customFormat="1" ht="15.75" x14ac:dyDescent="0.25">
      <c r="A9" s="134">
        <v>1</v>
      </c>
      <c r="B9" s="308">
        <v>2</v>
      </c>
      <c r="C9" s="134">
        <v>3</v>
      </c>
      <c r="D9" s="308">
        <v>4</v>
      </c>
      <c r="E9" s="134">
        <v>5</v>
      </c>
      <c r="F9" s="308">
        <v>6</v>
      </c>
      <c r="G9" s="134">
        <v>7</v>
      </c>
      <c r="H9" s="308">
        <v>8</v>
      </c>
      <c r="I9" s="134">
        <v>9</v>
      </c>
      <c r="J9" s="431">
        <v>10</v>
      </c>
      <c r="K9" s="134">
        <v>11</v>
      </c>
      <c r="L9" s="308">
        <v>12</v>
      </c>
      <c r="M9" s="134">
        <v>13</v>
      </c>
      <c r="N9" s="308">
        <v>14</v>
      </c>
      <c r="O9" s="134">
        <v>17</v>
      </c>
      <c r="P9" s="308">
        <v>18</v>
      </c>
      <c r="Q9" s="134">
        <v>19</v>
      </c>
      <c r="R9" s="308">
        <v>20</v>
      </c>
      <c r="S9" s="432"/>
      <c r="T9" s="310"/>
      <c r="U9" s="310"/>
      <c r="V9" s="310"/>
      <c r="W9" s="310"/>
      <c r="X9" s="310"/>
      <c r="Y9" s="310"/>
      <c r="Z9" s="310"/>
      <c r="AA9" s="310"/>
      <c r="AB9" s="310"/>
      <c r="AC9" s="310"/>
      <c r="AD9" s="310"/>
    </row>
    <row r="10" spans="1:30" s="437" customFormat="1" ht="15.75" x14ac:dyDescent="0.25">
      <c r="A10" s="135"/>
      <c r="B10" s="311" t="s">
        <v>74</v>
      </c>
      <c r="C10" s="136"/>
      <c r="D10" s="137"/>
      <c r="E10" s="137"/>
      <c r="F10" s="138"/>
      <c r="G10" s="137"/>
      <c r="H10" s="139"/>
      <c r="I10" s="137"/>
      <c r="J10" s="434"/>
      <c r="K10" s="435">
        <f>K11+K12+K13+K14+K15</f>
        <v>59682.979000000007</v>
      </c>
      <c r="L10" s="435">
        <f>L11+L12+L13+L14+L15</f>
        <v>59682.659000000007</v>
      </c>
      <c r="M10" s="435">
        <f>M11+M12+M13+M14+M15</f>
        <v>72504</v>
      </c>
      <c r="N10" s="435">
        <f>N11+N12+N13+N14+N15</f>
        <v>0</v>
      </c>
      <c r="O10" s="435">
        <f>O11+O12+O13+O14+O15</f>
        <v>71569</v>
      </c>
      <c r="P10" s="435"/>
      <c r="Q10" s="435"/>
      <c r="R10" s="140"/>
      <c r="S10" s="320"/>
      <c r="T10" s="436"/>
      <c r="U10" s="314"/>
      <c r="V10" s="314"/>
      <c r="W10" s="314"/>
      <c r="X10" s="314"/>
      <c r="Y10" s="314"/>
      <c r="Z10" s="314"/>
      <c r="AA10" s="314"/>
      <c r="AB10" s="314"/>
      <c r="AC10" s="314"/>
      <c r="AD10" s="314"/>
    </row>
    <row r="11" spans="1:30" s="438" customFormat="1" ht="20.25" customHeight="1" x14ac:dyDescent="0.25">
      <c r="A11" s="141">
        <v>1</v>
      </c>
      <c r="B11" s="315" t="s">
        <v>227</v>
      </c>
      <c r="C11" s="142"/>
      <c r="D11" s="143"/>
      <c r="E11" s="143"/>
      <c r="F11" s="144"/>
      <c r="G11" s="143"/>
      <c r="H11" s="145"/>
      <c r="I11" s="143"/>
      <c r="J11" s="146"/>
      <c r="K11" s="316">
        <f>K30</f>
        <v>0</v>
      </c>
      <c r="L11" s="316">
        <f>L30</f>
        <v>0</v>
      </c>
      <c r="M11" s="316">
        <f>M30</f>
        <v>0</v>
      </c>
      <c r="N11" s="316">
        <f>N30</f>
        <v>0</v>
      </c>
      <c r="O11" s="316">
        <f>O30</f>
        <v>0</v>
      </c>
      <c r="P11" s="316"/>
      <c r="Q11" s="316"/>
      <c r="R11" s="147"/>
      <c r="S11" s="320"/>
      <c r="T11" s="318"/>
      <c r="U11" s="318"/>
      <c r="V11" s="318"/>
      <c r="W11" s="318"/>
      <c r="X11" s="318"/>
      <c r="Y11" s="318"/>
      <c r="Z11" s="318"/>
      <c r="AA11" s="318"/>
      <c r="AB11" s="318"/>
      <c r="AC11" s="318"/>
      <c r="AD11" s="318"/>
    </row>
    <row r="12" spans="1:30" s="438" customFormat="1" ht="18.75" customHeight="1" x14ac:dyDescent="0.25">
      <c r="A12" s="141">
        <v>2</v>
      </c>
      <c r="B12" s="315" t="s">
        <v>228</v>
      </c>
      <c r="C12" s="142"/>
      <c r="D12" s="143"/>
      <c r="E12" s="143"/>
      <c r="F12" s="144"/>
      <c r="G12" s="143"/>
      <c r="H12" s="145"/>
      <c r="I12" s="143"/>
      <c r="J12" s="146"/>
      <c r="K12" s="316">
        <f>K65+K72+K49+K60+K102+K108+K115</f>
        <v>54376.971000000005</v>
      </c>
      <c r="L12" s="316">
        <f>L65+L72+L49+L60+L102+L108+L115</f>
        <v>54376.971000000005</v>
      </c>
      <c r="M12" s="316">
        <f>M65+M72+M49+M60+M102+M108+M115</f>
        <v>52909</v>
      </c>
      <c r="N12" s="316">
        <f>N65+N72+N49+N60+N102+N108+N115</f>
        <v>0</v>
      </c>
      <c r="O12" s="316">
        <f>O65+O72+O49+O60+O102+O108+O115</f>
        <v>50106</v>
      </c>
      <c r="P12" s="316"/>
      <c r="Q12" s="316"/>
      <c r="R12" s="147"/>
      <c r="S12" s="439"/>
      <c r="T12" s="318"/>
      <c r="U12" s="318"/>
      <c r="V12" s="318"/>
      <c r="W12" s="318"/>
      <c r="X12" s="318"/>
      <c r="Y12" s="318"/>
      <c r="Z12" s="318"/>
      <c r="AA12" s="318"/>
      <c r="AB12" s="318"/>
      <c r="AC12" s="318"/>
      <c r="AD12" s="318"/>
    </row>
    <row r="13" spans="1:30" s="438" customFormat="1" ht="18.75" customHeight="1" x14ac:dyDescent="0.25">
      <c r="A13" s="141">
        <v>3</v>
      </c>
      <c r="B13" s="315" t="s">
        <v>229</v>
      </c>
      <c r="C13" s="142"/>
      <c r="D13" s="143"/>
      <c r="E13" s="143"/>
      <c r="F13" s="144"/>
      <c r="G13" s="143"/>
      <c r="H13" s="145"/>
      <c r="I13" s="143"/>
      <c r="J13" s="146"/>
      <c r="K13" s="316">
        <f>K54+K61+K80+K91+K105+K111+K118</f>
        <v>5306.0079999999998</v>
      </c>
      <c r="L13" s="316">
        <f>L54+L61+L80+L91+L105+L111+L118</f>
        <v>5305.6880000000001</v>
      </c>
      <c r="M13" s="316">
        <f>M54+M61+M80+M91+M105+M111+M118</f>
        <v>19595</v>
      </c>
      <c r="N13" s="316">
        <f>N54+N61+N80+N91+N105+N111+N118</f>
        <v>0</v>
      </c>
      <c r="O13" s="316">
        <f>O54+O61+O80+O91+O105+O111+O118</f>
        <v>12095</v>
      </c>
      <c r="P13" s="316"/>
      <c r="Q13" s="316"/>
      <c r="R13" s="147"/>
      <c r="S13" s="320"/>
      <c r="T13" s="318"/>
      <c r="U13" s="318"/>
      <c r="V13" s="318"/>
      <c r="W13" s="318"/>
      <c r="X13" s="318"/>
      <c r="Y13" s="318"/>
      <c r="Z13" s="318"/>
      <c r="AA13" s="318"/>
      <c r="AB13" s="318"/>
      <c r="AC13" s="318"/>
      <c r="AD13" s="318"/>
    </row>
    <row r="14" spans="1:30" s="438" customFormat="1" ht="18.75" customHeight="1" x14ac:dyDescent="0.25">
      <c r="A14" s="141">
        <v>4</v>
      </c>
      <c r="B14" s="315" t="s">
        <v>230</v>
      </c>
      <c r="C14" s="142"/>
      <c r="D14" s="143"/>
      <c r="E14" s="143"/>
      <c r="F14" s="144"/>
      <c r="G14" s="143"/>
      <c r="H14" s="145"/>
      <c r="I14" s="143"/>
      <c r="J14" s="146"/>
      <c r="K14" s="316">
        <f>K26</f>
        <v>0</v>
      </c>
      <c r="L14" s="316">
        <f>L26</f>
        <v>0</v>
      </c>
      <c r="M14" s="316">
        <f>M26</f>
        <v>0</v>
      </c>
      <c r="N14" s="316">
        <f>N26</f>
        <v>0</v>
      </c>
      <c r="O14" s="316">
        <f>O26</f>
        <v>1500</v>
      </c>
      <c r="P14" s="316"/>
      <c r="Q14" s="316"/>
      <c r="R14" s="147"/>
      <c r="S14" s="320"/>
      <c r="T14" s="318"/>
      <c r="U14" s="318"/>
      <c r="V14" s="318"/>
      <c r="W14" s="318"/>
      <c r="X14" s="318"/>
      <c r="Y14" s="318"/>
      <c r="Z14" s="318"/>
      <c r="AA14" s="318"/>
      <c r="AB14" s="318"/>
      <c r="AC14" s="318"/>
      <c r="AD14" s="318"/>
    </row>
    <row r="15" spans="1:30" s="438" customFormat="1" ht="15.75" x14ac:dyDescent="0.25">
      <c r="A15" s="141">
        <v>5</v>
      </c>
      <c r="B15" s="315" t="s">
        <v>71</v>
      </c>
      <c r="C15" s="142"/>
      <c r="D15" s="143"/>
      <c r="E15" s="143"/>
      <c r="F15" s="144"/>
      <c r="G15" s="143"/>
      <c r="H15" s="145"/>
      <c r="I15" s="143"/>
      <c r="J15" s="146"/>
      <c r="K15" s="316"/>
      <c r="L15" s="316"/>
      <c r="M15" s="316"/>
      <c r="N15" s="316"/>
      <c r="O15" s="316">
        <f>O130</f>
        <v>7868</v>
      </c>
      <c r="P15" s="316"/>
      <c r="Q15" s="316"/>
      <c r="R15" s="147"/>
      <c r="S15" s="320"/>
      <c r="T15" s="318"/>
      <c r="U15" s="318"/>
      <c r="V15" s="318"/>
      <c r="W15" s="318"/>
      <c r="X15" s="318"/>
      <c r="Y15" s="318"/>
      <c r="Z15" s="318"/>
      <c r="AA15" s="318"/>
      <c r="AB15" s="318"/>
      <c r="AC15" s="318"/>
      <c r="AD15" s="318"/>
    </row>
    <row r="16" spans="1:30" s="437" customFormat="1" ht="40.5" customHeight="1" x14ac:dyDescent="0.25">
      <c r="A16" s="148" t="s">
        <v>5</v>
      </c>
      <c r="B16" s="169" t="s">
        <v>231</v>
      </c>
      <c r="C16" s="142"/>
      <c r="D16" s="149"/>
      <c r="E16" s="149"/>
      <c r="F16" s="150"/>
      <c r="G16" s="149"/>
      <c r="H16" s="151"/>
      <c r="I16" s="149"/>
      <c r="J16" s="146"/>
      <c r="K16" s="440">
        <f>SUM(K17:K27)</f>
        <v>59682.979000000007</v>
      </c>
      <c r="L16" s="440">
        <f>SUM(L17:L27)</f>
        <v>59682.659000000007</v>
      </c>
      <c r="M16" s="440">
        <f>SUM(M17:M27)</f>
        <v>72504</v>
      </c>
      <c r="N16" s="440">
        <f>SUM(N17:N27)</f>
        <v>0</v>
      </c>
      <c r="O16" s="440">
        <f>SUM(O17:O28)</f>
        <v>71569</v>
      </c>
      <c r="P16" s="440"/>
      <c r="Q16" s="440"/>
      <c r="R16" s="152"/>
      <c r="S16" s="425"/>
      <c r="T16" s="441"/>
      <c r="U16" s="314"/>
      <c r="V16" s="314"/>
      <c r="W16" s="314"/>
      <c r="X16" s="314"/>
      <c r="Y16" s="314"/>
      <c r="Z16" s="314"/>
      <c r="AA16" s="314"/>
      <c r="AB16" s="314"/>
      <c r="AC16" s="314"/>
      <c r="AD16" s="314"/>
    </row>
    <row r="17" spans="1:30" s="438" customFormat="1" ht="15.75" x14ac:dyDescent="0.25">
      <c r="A17" s="141">
        <v>1</v>
      </c>
      <c r="B17" s="315" t="s">
        <v>232</v>
      </c>
      <c r="C17" s="142"/>
      <c r="D17" s="143"/>
      <c r="E17" s="143"/>
      <c r="F17" s="144"/>
      <c r="G17" s="143"/>
      <c r="H17" s="145"/>
      <c r="I17" s="143"/>
      <c r="J17" s="146"/>
      <c r="K17" s="316">
        <f>K31+K48</f>
        <v>0</v>
      </c>
      <c r="L17" s="316">
        <f>L31+L48</f>
        <v>0</v>
      </c>
      <c r="M17" s="316">
        <f>M31+M48</f>
        <v>1180</v>
      </c>
      <c r="N17" s="316">
        <f>N31+N48</f>
        <v>0</v>
      </c>
      <c r="O17" s="316">
        <f>O31+O48</f>
        <v>1180</v>
      </c>
      <c r="P17" s="316"/>
      <c r="Q17" s="316"/>
      <c r="R17" s="147"/>
      <c r="S17" s="320"/>
      <c r="T17" s="320"/>
      <c r="U17" s="320"/>
      <c r="V17" s="320"/>
      <c r="W17" s="320"/>
      <c r="X17" s="320"/>
      <c r="Y17" s="320"/>
      <c r="Z17" s="318"/>
      <c r="AA17" s="318"/>
      <c r="AB17" s="318"/>
      <c r="AC17" s="318"/>
      <c r="AD17" s="318"/>
    </row>
    <row r="18" spans="1:30" s="438" customFormat="1" ht="15.75" x14ac:dyDescent="0.25">
      <c r="A18" s="141">
        <v>2</v>
      </c>
      <c r="B18" s="315" t="s">
        <v>233</v>
      </c>
      <c r="C18" s="142"/>
      <c r="D18" s="143"/>
      <c r="E18" s="143"/>
      <c r="F18" s="144"/>
      <c r="G18" s="143"/>
      <c r="H18" s="145"/>
      <c r="I18" s="143"/>
      <c r="J18" s="146"/>
      <c r="K18" s="316">
        <f t="shared" ref="K18:O19" si="0">K34+K58</f>
        <v>0</v>
      </c>
      <c r="L18" s="316">
        <f t="shared" si="0"/>
        <v>0</v>
      </c>
      <c r="M18" s="316">
        <f t="shared" si="0"/>
        <v>0</v>
      </c>
      <c r="N18" s="316">
        <f t="shared" si="0"/>
        <v>0</v>
      </c>
      <c r="O18" s="316">
        <f t="shared" si="0"/>
        <v>0</v>
      </c>
      <c r="P18" s="316"/>
      <c r="Q18" s="316"/>
      <c r="R18" s="147"/>
      <c r="S18" s="320"/>
      <c r="T18" s="320"/>
      <c r="U18" s="320"/>
      <c r="V18" s="318"/>
      <c r="W18" s="318"/>
      <c r="X18" s="318"/>
      <c r="Y18" s="318"/>
      <c r="Z18" s="318"/>
      <c r="AA18" s="318"/>
      <c r="AB18" s="318"/>
      <c r="AC18" s="318"/>
      <c r="AD18" s="318"/>
    </row>
    <row r="19" spans="1:30" s="438" customFormat="1" ht="16.5" customHeight="1" x14ac:dyDescent="0.25">
      <c r="A19" s="141">
        <v>3</v>
      </c>
      <c r="B19" s="315" t="s">
        <v>234</v>
      </c>
      <c r="C19" s="142"/>
      <c r="D19" s="143"/>
      <c r="E19" s="143"/>
      <c r="F19" s="144"/>
      <c r="G19" s="143"/>
      <c r="H19" s="145"/>
      <c r="I19" s="143"/>
      <c r="J19" s="146"/>
      <c r="K19" s="316">
        <f t="shared" si="0"/>
        <v>0</v>
      </c>
      <c r="L19" s="316">
        <f t="shared" si="0"/>
        <v>0</v>
      </c>
      <c r="M19" s="316">
        <f t="shared" si="0"/>
        <v>0</v>
      </c>
      <c r="N19" s="316">
        <f t="shared" si="0"/>
        <v>0</v>
      </c>
      <c r="O19" s="316">
        <f t="shared" si="0"/>
        <v>0</v>
      </c>
      <c r="P19" s="316"/>
      <c r="Q19" s="316"/>
      <c r="R19" s="147"/>
      <c r="S19" s="320"/>
      <c r="T19" s="320"/>
      <c r="U19" s="320"/>
      <c r="V19" s="318"/>
      <c r="W19" s="318"/>
      <c r="X19" s="318"/>
      <c r="Y19" s="318"/>
      <c r="Z19" s="318"/>
      <c r="AA19" s="318"/>
      <c r="AB19" s="318"/>
      <c r="AC19" s="318"/>
      <c r="AD19" s="318"/>
    </row>
    <row r="20" spans="1:30" s="438" customFormat="1" ht="15.75" x14ac:dyDescent="0.25">
      <c r="A20" s="141">
        <v>4</v>
      </c>
      <c r="B20" s="315" t="s">
        <v>235</v>
      </c>
      <c r="C20" s="142"/>
      <c r="D20" s="143"/>
      <c r="E20" s="143"/>
      <c r="F20" s="144"/>
      <c r="G20" s="143"/>
      <c r="H20" s="145"/>
      <c r="I20" s="143"/>
      <c r="J20" s="146"/>
      <c r="K20" s="316">
        <f>K36+K64</f>
        <v>0</v>
      </c>
      <c r="L20" s="316">
        <f>L36+L64</f>
        <v>0</v>
      </c>
      <c r="M20" s="316">
        <f>M36+M64</f>
        <v>0</v>
      </c>
      <c r="N20" s="316">
        <f>N36+N64</f>
        <v>0</v>
      </c>
      <c r="O20" s="316">
        <f>O36+O64</f>
        <v>0</v>
      </c>
      <c r="P20" s="316"/>
      <c r="Q20" s="316"/>
      <c r="R20" s="147"/>
      <c r="S20" s="320"/>
      <c r="T20" s="320"/>
      <c r="U20" s="320"/>
      <c r="V20" s="318"/>
      <c r="W20" s="318"/>
      <c r="X20" s="318"/>
      <c r="Y20" s="318"/>
      <c r="Z20" s="318"/>
      <c r="AA20" s="318"/>
      <c r="AB20" s="318"/>
      <c r="AC20" s="318"/>
      <c r="AD20" s="318"/>
    </row>
    <row r="21" spans="1:30" s="438" customFormat="1" ht="15.75" x14ac:dyDescent="0.25">
      <c r="A21" s="141">
        <v>5</v>
      </c>
      <c r="B21" s="315" t="s">
        <v>236</v>
      </c>
      <c r="C21" s="142"/>
      <c r="D21" s="143"/>
      <c r="E21" s="143"/>
      <c r="F21" s="144"/>
      <c r="G21" s="143"/>
      <c r="H21" s="145"/>
      <c r="I21" s="143"/>
      <c r="J21" s="146"/>
      <c r="K21" s="316">
        <f>K37+K71</f>
        <v>57521.373000000007</v>
      </c>
      <c r="L21" s="316">
        <f>L37+L71</f>
        <v>57521.373000000007</v>
      </c>
      <c r="M21" s="316">
        <f>M37+M71</f>
        <v>57039</v>
      </c>
      <c r="N21" s="316">
        <f>N37+N71</f>
        <v>0</v>
      </c>
      <c r="O21" s="316">
        <f>O37+O71+O122</f>
        <v>54236</v>
      </c>
      <c r="P21" s="316"/>
      <c r="Q21" s="316"/>
      <c r="R21" s="147"/>
      <c r="S21" s="320"/>
      <c r="T21" s="320"/>
      <c r="U21" s="320"/>
      <c r="V21" s="318"/>
      <c r="W21" s="318"/>
      <c r="X21" s="318"/>
      <c r="Y21" s="318"/>
      <c r="Z21" s="318"/>
      <c r="AA21" s="318"/>
      <c r="AB21" s="318"/>
      <c r="AC21" s="318"/>
      <c r="AD21" s="318"/>
    </row>
    <row r="22" spans="1:30" s="438" customFormat="1" ht="31.5" x14ac:dyDescent="0.25">
      <c r="A22" s="141">
        <v>6</v>
      </c>
      <c r="B22" s="315" t="s">
        <v>237</v>
      </c>
      <c r="C22" s="142"/>
      <c r="D22" s="143"/>
      <c r="E22" s="143"/>
      <c r="F22" s="144"/>
      <c r="G22" s="143"/>
      <c r="H22" s="145"/>
      <c r="I22" s="143"/>
      <c r="J22" s="146"/>
      <c r="K22" s="316">
        <f>K42+K84</f>
        <v>2161.6060000000002</v>
      </c>
      <c r="L22" s="316">
        <f>L42+L84</f>
        <v>2161.2860000000001</v>
      </c>
      <c r="M22" s="316">
        <f>M42+M84</f>
        <v>6285</v>
      </c>
      <c r="N22" s="316">
        <f>N42+N84</f>
        <v>0</v>
      </c>
      <c r="O22" s="316">
        <f>O42+O84</f>
        <v>6285</v>
      </c>
      <c r="P22" s="316"/>
      <c r="Q22" s="316"/>
      <c r="R22" s="147"/>
      <c r="S22" s="320"/>
      <c r="T22" s="320"/>
      <c r="U22" s="320"/>
      <c r="V22" s="318"/>
      <c r="W22" s="318"/>
      <c r="X22" s="318"/>
      <c r="Y22" s="318"/>
      <c r="Z22" s="318"/>
      <c r="AA22" s="318"/>
      <c r="AB22" s="318"/>
      <c r="AC22" s="318"/>
      <c r="AD22" s="318"/>
    </row>
    <row r="23" spans="1:30" s="438" customFormat="1" ht="15.75" x14ac:dyDescent="0.25">
      <c r="A23" s="141">
        <v>7</v>
      </c>
      <c r="B23" s="315" t="s">
        <v>238</v>
      </c>
      <c r="C23" s="142"/>
      <c r="D23" s="143"/>
      <c r="E23" s="143"/>
      <c r="F23" s="144"/>
      <c r="G23" s="143"/>
      <c r="H23" s="145"/>
      <c r="I23" s="143"/>
      <c r="J23" s="146"/>
      <c r="K23" s="316">
        <f>K43+K101</f>
        <v>0</v>
      </c>
      <c r="L23" s="316">
        <f>L43+L101</f>
        <v>0</v>
      </c>
      <c r="M23" s="316">
        <f>M43+M101</f>
        <v>0</v>
      </c>
      <c r="N23" s="316">
        <f>N43+N101</f>
        <v>0</v>
      </c>
      <c r="O23" s="316">
        <f>O43+O101</f>
        <v>0</v>
      </c>
      <c r="P23" s="316"/>
      <c r="Q23" s="316"/>
      <c r="R23" s="147"/>
      <c r="S23" s="320"/>
      <c r="T23" s="320"/>
      <c r="U23" s="320"/>
      <c r="V23" s="318"/>
      <c r="W23" s="318"/>
      <c r="X23" s="318"/>
      <c r="Y23" s="318"/>
      <c r="Z23" s="318"/>
      <c r="AA23" s="318"/>
      <c r="AB23" s="318"/>
      <c r="AC23" s="318"/>
      <c r="AD23" s="318"/>
    </row>
    <row r="24" spans="1:30" s="438" customFormat="1" ht="15.75" x14ac:dyDescent="0.25">
      <c r="A24" s="141">
        <v>8</v>
      </c>
      <c r="B24" s="315" t="s">
        <v>239</v>
      </c>
      <c r="C24" s="142"/>
      <c r="D24" s="143"/>
      <c r="E24" s="143"/>
      <c r="F24" s="144"/>
      <c r="G24" s="143"/>
      <c r="H24" s="145"/>
      <c r="I24" s="143"/>
      <c r="J24" s="146"/>
      <c r="K24" s="316">
        <f>K44+K107</f>
        <v>0</v>
      </c>
      <c r="L24" s="316">
        <f>L44+L107</f>
        <v>0</v>
      </c>
      <c r="M24" s="316">
        <f>M44+M107</f>
        <v>0</v>
      </c>
      <c r="N24" s="316">
        <f>N44+N107</f>
        <v>0</v>
      </c>
      <c r="O24" s="316">
        <f>O44+O107</f>
        <v>0</v>
      </c>
      <c r="P24" s="316"/>
      <c r="Q24" s="316"/>
      <c r="R24" s="147"/>
      <c r="S24" s="320"/>
      <c r="T24" s="320"/>
      <c r="U24" s="320"/>
      <c r="V24" s="318"/>
      <c r="W24" s="318"/>
      <c r="X24" s="318"/>
      <c r="Y24" s="318"/>
      <c r="Z24" s="318"/>
      <c r="AA24" s="318"/>
      <c r="AB24" s="318"/>
      <c r="AC24" s="318"/>
      <c r="AD24" s="318"/>
    </row>
    <row r="25" spans="1:30" s="438" customFormat="1" ht="15.75" x14ac:dyDescent="0.25">
      <c r="A25" s="141">
        <v>9</v>
      </c>
      <c r="B25" s="315" t="s">
        <v>240</v>
      </c>
      <c r="C25" s="142"/>
      <c r="D25" s="143"/>
      <c r="E25" s="143"/>
      <c r="F25" s="144"/>
      <c r="G25" s="143"/>
      <c r="H25" s="145"/>
      <c r="I25" s="143"/>
      <c r="J25" s="146"/>
      <c r="K25" s="316">
        <f>K45+K114</f>
        <v>0</v>
      </c>
      <c r="L25" s="316">
        <f>L45+L114</f>
        <v>0</v>
      </c>
      <c r="M25" s="316">
        <f>M45+M114</f>
        <v>8000</v>
      </c>
      <c r="N25" s="316">
        <f>N45+N114</f>
        <v>0</v>
      </c>
      <c r="O25" s="316">
        <f>O45+O114</f>
        <v>500</v>
      </c>
      <c r="P25" s="316"/>
      <c r="Q25" s="316"/>
      <c r="R25" s="154"/>
      <c r="S25" s="320"/>
      <c r="T25" s="320"/>
      <c r="U25" s="320"/>
      <c r="V25" s="318"/>
      <c r="W25" s="318"/>
      <c r="X25" s="318"/>
      <c r="Y25" s="318"/>
      <c r="Z25" s="318"/>
      <c r="AA25" s="318"/>
      <c r="AB25" s="318"/>
      <c r="AC25" s="318"/>
      <c r="AD25" s="318"/>
    </row>
    <row r="26" spans="1:30" s="438" customFormat="1" ht="31.5" x14ac:dyDescent="0.25">
      <c r="A26" s="141">
        <v>10</v>
      </c>
      <c r="B26" s="315" t="s">
        <v>230</v>
      </c>
      <c r="C26" s="142"/>
      <c r="D26" s="143"/>
      <c r="E26" s="143"/>
      <c r="F26" s="144"/>
      <c r="G26" s="143"/>
      <c r="H26" s="145"/>
      <c r="I26" s="143"/>
      <c r="J26" s="146"/>
      <c r="K26" s="316"/>
      <c r="L26" s="316"/>
      <c r="M26" s="316"/>
      <c r="N26" s="316"/>
      <c r="O26" s="316">
        <f>O129</f>
        <v>1500</v>
      </c>
      <c r="P26" s="316"/>
      <c r="Q26" s="316"/>
      <c r="R26" s="147"/>
      <c r="S26" s="320"/>
      <c r="T26" s="320"/>
      <c r="U26" s="318"/>
      <c r="V26" s="318"/>
      <c r="W26" s="318"/>
      <c r="X26" s="318"/>
      <c r="Y26" s="318"/>
      <c r="Z26" s="318"/>
      <c r="AA26" s="318"/>
      <c r="AB26" s="318"/>
      <c r="AC26" s="318"/>
      <c r="AD26" s="318"/>
    </row>
    <row r="27" spans="1:30" s="438" customFormat="1" ht="24.75" customHeight="1" x14ac:dyDescent="0.25">
      <c r="A27" s="141">
        <v>11</v>
      </c>
      <c r="B27" s="315" t="s">
        <v>94</v>
      </c>
      <c r="C27" s="142"/>
      <c r="D27" s="143"/>
      <c r="E27" s="143"/>
      <c r="F27" s="144"/>
      <c r="G27" s="143"/>
      <c r="H27" s="145"/>
      <c r="I27" s="143"/>
      <c r="J27" s="146"/>
      <c r="K27" s="316"/>
      <c r="L27" s="316"/>
      <c r="M27" s="316"/>
      <c r="N27" s="316"/>
      <c r="O27" s="316">
        <f>O130</f>
        <v>7868</v>
      </c>
      <c r="P27" s="316"/>
      <c r="Q27" s="316"/>
      <c r="R27" s="147"/>
      <c r="S27" s="320"/>
      <c r="T27" s="320"/>
      <c r="U27" s="318"/>
      <c r="V27" s="318"/>
      <c r="W27" s="318"/>
      <c r="X27" s="318"/>
      <c r="Y27" s="318"/>
      <c r="Z27" s="318"/>
      <c r="AA27" s="318"/>
      <c r="AB27" s="318"/>
      <c r="AC27" s="318"/>
      <c r="AD27" s="318"/>
    </row>
    <row r="28" spans="1:30" s="438" customFormat="1" ht="15" customHeight="1" x14ac:dyDescent="0.25">
      <c r="A28" s="141"/>
      <c r="B28" s="442" t="s">
        <v>304</v>
      </c>
      <c r="C28" s="142"/>
      <c r="D28" s="143"/>
      <c r="E28" s="143"/>
      <c r="F28" s="144"/>
      <c r="G28" s="143"/>
      <c r="H28" s="145"/>
      <c r="I28" s="143"/>
      <c r="J28" s="146"/>
      <c r="K28" s="147"/>
      <c r="L28" s="147"/>
      <c r="M28" s="147"/>
      <c r="N28" s="147"/>
      <c r="O28" s="147"/>
      <c r="P28" s="147"/>
      <c r="Q28" s="147"/>
      <c r="R28" s="147"/>
      <c r="S28" s="320"/>
      <c r="T28" s="320"/>
      <c r="U28" s="318"/>
      <c r="V28" s="318"/>
      <c r="W28" s="318"/>
      <c r="X28" s="318"/>
      <c r="Y28" s="318"/>
      <c r="Z28" s="318"/>
      <c r="AA28" s="318"/>
      <c r="AB28" s="318"/>
      <c r="AC28" s="318"/>
      <c r="AD28" s="318"/>
    </row>
    <row r="29" spans="1:30" s="437" customFormat="1" ht="36.75" customHeight="1" x14ac:dyDescent="0.25">
      <c r="A29" s="148" t="s">
        <v>6</v>
      </c>
      <c r="B29" s="169" t="s">
        <v>231</v>
      </c>
      <c r="C29" s="142"/>
      <c r="D29" s="149"/>
      <c r="E29" s="149"/>
      <c r="F29" s="150"/>
      <c r="G29" s="149"/>
      <c r="H29" s="151"/>
      <c r="I29" s="149"/>
      <c r="J29" s="443">
        <f>J30+J47</f>
        <v>0</v>
      </c>
      <c r="K29" s="152">
        <f t="shared" ref="K29:Q29" si="1">K30+K47+K129+K130</f>
        <v>59682.979000000007</v>
      </c>
      <c r="L29" s="152">
        <f t="shared" si="1"/>
        <v>59682.659000000007</v>
      </c>
      <c r="M29" s="152">
        <f t="shared" si="1"/>
        <v>72504</v>
      </c>
      <c r="N29" s="152">
        <f t="shared" si="1"/>
        <v>0</v>
      </c>
      <c r="O29" s="152">
        <f t="shared" si="1"/>
        <v>71569</v>
      </c>
      <c r="P29" s="152">
        <f t="shared" si="1"/>
        <v>0</v>
      </c>
      <c r="Q29" s="152">
        <f t="shared" si="1"/>
        <v>0</v>
      </c>
      <c r="R29" s="152"/>
      <c r="S29" s="320"/>
      <c r="T29" s="314"/>
      <c r="U29" s="314"/>
      <c r="V29" s="314"/>
      <c r="W29" s="314"/>
      <c r="X29" s="314"/>
      <c r="Y29" s="314"/>
      <c r="Z29" s="314"/>
      <c r="AA29" s="314"/>
      <c r="AB29" s="314"/>
      <c r="AC29" s="314"/>
      <c r="AD29" s="314"/>
    </row>
    <row r="30" spans="1:30" s="437" customFormat="1" ht="15.75" x14ac:dyDescent="0.25">
      <c r="A30" s="148" t="s">
        <v>241</v>
      </c>
      <c r="B30" s="169" t="s">
        <v>242</v>
      </c>
      <c r="C30" s="151"/>
      <c r="D30" s="149"/>
      <c r="E30" s="149"/>
      <c r="F30" s="150"/>
      <c r="G30" s="149"/>
      <c r="H30" s="151"/>
      <c r="I30" s="149"/>
      <c r="J30" s="146"/>
      <c r="K30" s="440">
        <f>K31+K34+K35+K36+K37+K42+K43+K44</f>
        <v>0</v>
      </c>
      <c r="L30" s="440">
        <f>L31+L34+L35+L36+L37+L42+L43+L44</f>
        <v>0</v>
      </c>
      <c r="M30" s="444">
        <f>M31+M34+M35+M36+M37+M42+M43+M44</f>
        <v>0</v>
      </c>
      <c r="N30" s="440">
        <f>N31+N34+N35+N36+N37+N42+N43+N44</f>
        <v>0</v>
      </c>
      <c r="O30" s="440">
        <f>O31+O34+O35+O36+O37+O42+O43+O44+O45</f>
        <v>0</v>
      </c>
      <c r="P30" s="440">
        <f>P31+P34+P35+P36+P37+P42+P43+P44+P45</f>
        <v>0</v>
      </c>
      <c r="Q30" s="440"/>
      <c r="R30" s="152"/>
      <c r="S30" s="320"/>
      <c r="T30" s="436"/>
      <c r="U30" s="314"/>
      <c r="V30" s="314"/>
      <c r="W30" s="314"/>
      <c r="X30" s="314"/>
      <c r="Y30" s="314"/>
      <c r="Z30" s="314"/>
      <c r="AA30" s="314"/>
      <c r="AB30" s="314"/>
      <c r="AC30" s="314"/>
      <c r="AD30" s="314"/>
    </row>
    <row r="31" spans="1:30" s="437" customFormat="1" ht="21" customHeight="1" x14ac:dyDescent="0.25">
      <c r="A31" s="148" t="s">
        <v>243</v>
      </c>
      <c r="B31" s="169" t="s">
        <v>244</v>
      </c>
      <c r="C31" s="151"/>
      <c r="D31" s="149"/>
      <c r="E31" s="149"/>
      <c r="F31" s="150"/>
      <c r="G31" s="149"/>
      <c r="H31" s="151"/>
      <c r="I31" s="149"/>
      <c r="J31" s="146"/>
      <c r="K31" s="152">
        <f t="shared" ref="K31:Q31" si="2">SUM(K32:K33)</f>
        <v>0</v>
      </c>
      <c r="L31" s="152">
        <f t="shared" si="2"/>
        <v>0</v>
      </c>
      <c r="M31" s="156">
        <f t="shared" si="2"/>
        <v>0</v>
      </c>
      <c r="N31" s="152">
        <f>SUM(N32:N33)</f>
        <v>0</v>
      </c>
      <c r="O31" s="152">
        <f t="shared" si="2"/>
        <v>0</v>
      </c>
      <c r="P31" s="152">
        <f t="shared" si="2"/>
        <v>0</v>
      </c>
      <c r="Q31" s="152">
        <f t="shared" si="2"/>
        <v>0</v>
      </c>
      <c r="R31" s="152"/>
      <c r="S31" s="320"/>
      <c r="T31" s="314"/>
      <c r="U31" s="314"/>
      <c r="V31" s="314"/>
      <c r="W31" s="314"/>
      <c r="X31" s="314"/>
      <c r="Y31" s="314"/>
      <c r="Z31" s="314"/>
      <c r="AA31" s="314"/>
      <c r="AB31" s="314"/>
      <c r="AC31" s="314"/>
      <c r="AD31" s="314"/>
    </row>
    <row r="32" spans="1:30" s="437" customFormat="1" ht="15.75" hidden="1" x14ac:dyDescent="0.25">
      <c r="A32" s="141"/>
      <c r="B32" s="445"/>
      <c r="C32" s="142"/>
      <c r="D32" s="142"/>
      <c r="E32" s="446"/>
      <c r="F32" s="155"/>
      <c r="G32" s="147"/>
      <c r="H32" s="147"/>
      <c r="I32" s="147"/>
      <c r="J32" s="146"/>
      <c r="K32" s="147"/>
      <c r="L32" s="147"/>
      <c r="M32" s="142"/>
      <c r="N32" s="147"/>
      <c r="O32" s="147"/>
      <c r="P32" s="147"/>
      <c r="Q32" s="147"/>
      <c r="R32" s="367"/>
      <c r="S32" s="320"/>
      <c r="T32" s="314"/>
      <c r="U32" s="314"/>
      <c r="V32" s="314"/>
      <c r="W32" s="314"/>
      <c r="X32" s="314"/>
      <c r="Y32" s="314"/>
      <c r="Z32" s="314"/>
      <c r="AA32" s="314"/>
      <c r="AB32" s="314"/>
      <c r="AC32" s="314"/>
      <c r="AD32" s="314"/>
    </row>
    <row r="33" spans="1:30" s="437" customFormat="1" ht="15.75" hidden="1" customHeight="1" x14ac:dyDescent="0.25">
      <c r="A33" s="141"/>
      <c r="B33" s="447"/>
      <c r="C33" s="142"/>
      <c r="D33" s="142"/>
      <c r="E33" s="142"/>
      <c r="F33" s="155"/>
      <c r="G33" s="147"/>
      <c r="H33" s="147"/>
      <c r="I33" s="147"/>
      <c r="J33" s="146"/>
      <c r="K33" s="147"/>
      <c r="L33" s="147"/>
      <c r="M33" s="142"/>
      <c r="N33" s="147"/>
      <c r="O33" s="147"/>
      <c r="P33" s="147"/>
      <c r="Q33" s="147"/>
      <c r="R33" s="147"/>
      <c r="S33" s="320"/>
      <c r="T33" s="314"/>
      <c r="U33" s="314"/>
      <c r="V33" s="314"/>
      <c r="W33" s="314"/>
      <c r="X33" s="314"/>
      <c r="Y33" s="314"/>
      <c r="Z33" s="314"/>
      <c r="AA33" s="314"/>
      <c r="AB33" s="314"/>
      <c r="AC33" s="314"/>
      <c r="AD33" s="314"/>
    </row>
    <row r="34" spans="1:30" s="437" customFormat="1" ht="15.75" x14ac:dyDescent="0.25">
      <c r="A34" s="148" t="s">
        <v>245</v>
      </c>
      <c r="B34" s="169" t="s">
        <v>246</v>
      </c>
      <c r="C34" s="151"/>
      <c r="D34" s="149"/>
      <c r="E34" s="149"/>
      <c r="F34" s="150"/>
      <c r="G34" s="149"/>
      <c r="H34" s="151"/>
      <c r="I34" s="149"/>
      <c r="J34" s="146"/>
      <c r="K34" s="152">
        <v>0</v>
      </c>
      <c r="L34" s="152">
        <v>0</v>
      </c>
      <c r="M34" s="156">
        <v>0</v>
      </c>
      <c r="N34" s="152">
        <v>0</v>
      </c>
      <c r="O34" s="152">
        <v>0</v>
      </c>
      <c r="P34" s="152"/>
      <c r="Q34" s="152"/>
      <c r="R34" s="152"/>
      <c r="S34" s="320"/>
      <c r="T34" s="314"/>
      <c r="U34" s="314"/>
      <c r="V34" s="314"/>
      <c r="W34" s="314"/>
      <c r="X34" s="314"/>
      <c r="Y34" s="314"/>
      <c r="Z34" s="314"/>
      <c r="AA34" s="314"/>
      <c r="AB34" s="314"/>
      <c r="AC34" s="314"/>
      <c r="AD34" s="314"/>
    </row>
    <row r="35" spans="1:30" s="437" customFormat="1" ht="15.75" customHeight="1" x14ac:dyDescent="0.25">
      <c r="A35" s="148" t="s">
        <v>247</v>
      </c>
      <c r="B35" s="169" t="s">
        <v>248</v>
      </c>
      <c r="C35" s="151"/>
      <c r="D35" s="149"/>
      <c r="E35" s="149"/>
      <c r="F35" s="150"/>
      <c r="G35" s="149"/>
      <c r="H35" s="151"/>
      <c r="I35" s="149"/>
      <c r="J35" s="146"/>
      <c r="K35" s="152">
        <v>0</v>
      </c>
      <c r="L35" s="152">
        <v>0</v>
      </c>
      <c r="M35" s="156">
        <v>0</v>
      </c>
      <c r="N35" s="152">
        <v>0</v>
      </c>
      <c r="O35" s="152">
        <v>0</v>
      </c>
      <c r="P35" s="152"/>
      <c r="Q35" s="152"/>
      <c r="R35" s="152"/>
      <c r="S35" s="320"/>
      <c r="T35" s="314"/>
      <c r="U35" s="314"/>
      <c r="V35" s="314"/>
      <c r="W35" s="314"/>
      <c r="X35" s="314"/>
      <c r="Y35" s="314"/>
      <c r="Z35" s="314"/>
      <c r="AA35" s="314"/>
      <c r="AB35" s="314"/>
      <c r="AC35" s="314"/>
      <c r="AD35" s="314"/>
    </row>
    <row r="36" spans="1:30" s="438" customFormat="1" ht="22.5" customHeight="1" x14ac:dyDescent="0.25">
      <c r="A36" s="148" t="s">
        <v>249</v>
      </c>
      <c r="B36" s="169" t="s">
        <v>250</v>
      </c>
      <c r="C36" s="151"/>
      <c r="D36" s="149"/>
      <c r="E36" s="149"/>
      <c r="F36" s="150"/>
      <c r="G36" s="149"/>
      <c r="H36" s="151"/>
      <c r="I36" s="149"/>
      <c r="J36" s="146"/>
      <c r="K36" s="152">
        <v>0</v>
      </c>
      <c r="L36" s="152">
        <v>0</v>
      </c>
      <c r="M36" s="156">
        <v>0</v>
      </c>
      <c r="N36" s="152">
        <v>0</v>
      </c>
      <c r="O36" s="152">
        <v>0</v>
      </c>
      <c r="P36" s="152"/>
      <c r="Q36" s="152"/>
      <c r="R36" s="152"/>
      <c r="S36" s="320"/>
      <c r="T36" s="318"/>
      <c r="U36" s="318"/>
      <c r="V36" s="318"/>
      <c r="W36" s="318"/>
      <c r="X36" s="318"/>
      <c r="Y36" s="318"/>
      <c r="Z36" s="318"/>
      <c r="AA36" s="318"/>
      <c r="AB36" s="318"/>
      <c r="AC36" s="318"/>
      <c r="AD36" s="318"/>
    </row>
    <row r="37" spans="1:30" s="438" customFormat="1" ht="15.75" x14ac:dyDescent="0.25">
      <c r="A37" s="148" t="s">
        <v>251</v>
      </c>
      <c r="B37" s="169" t="s">
        <v>252</v>
      </c>
      <c r="C37" s="142"/>
      <c r="D37" s="149"/>
      <c r="E37" s="146"/>
      <c r="F37" s="144"/>
      <c r="G37" s="142"/>
      <c r="H37" s="145"/>
      <c r="I37" s="142"/>
      <c r="J37" s="297"/>
      <c r="K37" s="152">
        <f>K41</f>
        <v>0</v>
      </c>
      <c r="L37" s="152">
        <f>L41</f>
        <v>0</v>
      </c>
      <c r="M37" s="156">
        <f>M41</f>
        <v>0</v>
      </c>
      <c r="N37" s="152">
        <f>N41</f>
        <v>0</v>
      </c>
      <c r="O37" s="152">
        <f>O41</f>
        <v>0</v>
      </c>
      <c r="P37" s="152"/>
      <c r="Q37" s="152"/>
      <c r="R37" s="152"/>
      <c r="S37" s="320"/>
      <c r="T37" s="318"/>
      <c r="U37" s="318"/>
      <c r="V37" s="318"/>
      <c r="W37" s="318"/>
      <c r="X37" s="318"/>
      <c r="Y37" s="318"/>
      <c r="Z37" s="318"/>
      <c r="AA37" s="318"/>
      <c r="AB37" s="318"/>
      <c r="AC37" s="318"/>
      <c r="AD37" s="318"/>
    </row>
    <row r="38" spans="1:30" s="438" customFormat="1" ht="15.75" hidden="1" x14ac:dyDescent="0.25">
      <c r="A38" s="141"/>
      <c r="B38" s="315"/>
      <c r="C38" s="142"/>
      <c r="D38" s="142"/>
      <c r="E38" s="142"/>
      <c r="F38" s="155"/>
      <c r="G38" s="147"/>
      <c r="H38" s="147"/>
      <c r="I38" s="147"/>
      <c r="J38" s="146"/>
      <c r="K38" s="147"/>
      <c r="L38" s="147"/>
      <c r="M38" s="142"/>
      <c r="N38" s="147"/>
      <c r="O38" s="147"/>
      <c r="P38" s="147"/>
      <c r="Q38" s="147"/>
      <c r="R38" s="147"/>
      <c r="S38" s="320"/>
      <c r="T38" s="318"/>
      <c r="U38" s="318"/>
      <c r="V38" s="318"/>
      <c r="W38" s="318"/>
      <c r="X38" s="318"/>
      <c r="Y38" s="318"/>
      <c r="Z38" s="318"/>
      <c r="AA38" s="318"/>
      <c r="AB38" s="318"/>
      <c r="AC38" s="318"/>
      <c r="AD38" s="318"/>
    </row>
    <row r="39" spans="1:30" s="438" customFormat="1" ht="15.75" hidden="1" customHeight="1" x14ac:dyDescent="0.25">
      <c r="A39" s="141"/>
      <c r="B39" s="448"/>
      <c r="C39" s="142"/>
      <c r="D39" s="142"/>
      <c r="E39" s="142"/>
      <c r="F39" s="155"/>
      <c r="G39" s="147"/>
      <c r="H39" s="147"/>
      <c r="I39" s="147"/>
      <c r="J39" s="146"/>
      <c r="K39" s="147"/>
      <c r="L39" s="147"/>
      <c r="M39" s="142"/>
      <c r="N39" s="147"/>
      <c r="O39" s="147"/>
      <c r="P39" s="147"/>
      <c r="Q39" s="147"/>
      <c r="R39" s="147"/>
      <c r="S39" s="320"/>
      <c r="T39" s="318"/>
      <c r="U39" s="318"/>
      <c r="V39" s="318"/>
      <c r="W39" s="318"/>
      <c r="X39" s="318"/>
      <c r="Y39" s="318"/>
      <c r="Z39" s="318"/>
      <c r="AA39" s="318"/>
      <c r="AB39" s="318"/>
      <c r="AC39" s="318"/>
      <c r="AD39" s="318"/>
    </row>
    <row r="40" spans="1:30" s="438" customFormat="1" ht="15.75" hidden="1" customHeight="1" x14ac:dyDescent="0.25">
      <c r="A40" s="141"/>
      <c r="B40" s="366"/>
      <c r="C40" s="142"/>
      <c r="D40" s="142"/>
      <c r="E40" s="142"/>
      <c r="F40" s="155"/>
      <c r="G40" s="147"/>
      <c r="H40" s="147"/>
      <c r="I40" s="147"/>
      <c r="J40" s="146"/>
      <c r="K40" s="147"/>
      <c r="L40" s="147"/>
      <c r="M40" s="142"/>
      <c r="N40" s="147"/>
      <c r="O40" s="147"/>
      <c r="P40" s="147"/>
      <c r="Q40" s="147"/>
      <c r="R40" s="147"/>
      <c r="S40" s="320"/>
      <c r="T40" s="318"/>
      <c r="U40" s="318"/>
      <c r="V40" s="318"/>
      <c r="W40" s="318"/>
      <c r="X40" s="318"/>
      <c r="Y40" s="318"/>
      <c r="Z40" s="318"/>
      <c r="AA40" s="318"/>
      <c r="AB40" s="318"/>
      <c r="AC40" s="318"/>
      <c r="AD40" s="318"/>
    </row>
    <row r="41" spans="1:30" s="438" customFormat="1" ht="15.75" hidden="1" customHeight="1" x14ac:dyDescent="0.25">
      <c r="A41" s="141"/>
      <c r="B41" s="353"/>
      <c r="C41" s="163"/>
      <c r="D41" s="163"/>
      <c r="E41" s="449"/>
      <c r="F41" s="359"/>
      <c r="G41" s="357"/>
      <c r="H41" s="357"/>
      <c r="I41" s="450"/>
      <c r="J41" s="146"/>
      <c r="K41" s="357"/>
      <c r="L41" s="357"/>
      <c r="M41" s="451"/>
      <c r="N41" s="357"/>
      <c r="O41" s="357"/>
      <c r="P41" s="357"/>
      <c r="Q41" s="357"/>
      <c r="R41" s="452"/>
      <c r="S41" s="320"/>
      <c r="T41" s="318"/>
      <c r="U41" s="318"/>
      <c r="V41" s="318"/>
      <c r="W41" s="318"/>
      <c r="X41" s="318"/>
      <c r="Y41" s="318"/>
      <c r="Z41" s="318"/>
      <c r="AA41" s="318"/>
      <c r="AB41" s="318"/>
      <c r="AC41" s="318"/>
      <c r="AD41" s="318"/>
    </row>
    <row r="42" spans="1:30" s="438" customFormat="1" ht="15.75" customHeight="1" x14ac:dyDescent="0.25">
      <c r="A42" s="148" t="s">
        <v>253</v>
      </c>
      <c r="B42" s="376" t="s">
        <v>254</v>
      </c>
      <c r="C42" s="297"/>
      <c r="D42" s="156"/>
      <c r="E42" s="297"/>
      <c r="F42" s="150"/>
      <c r="G42" s="149"/>
      <c r="H42" s="151"/>
      <c r="I42" s="157"/>
      <c r="J42" s="146"/>
      <c r="K42" s="152">
        <v>0</v>
      </c>
      <c r="L42" s="152">
        <v>0</v>
      </c>
      <c r="M42" s="156">
        <v>0</v>
      </c>
      <c r="N42" s="152">
        <v>0</v>
      </c>
      <c r="O42" s="152"/>
      <c r="P42" s="152"/>
      <c r="Q42" s="152"/>
      <c r="R42" s="152"/>
      <c r="S42" s="320"/>
      <c r="T42" s="318"/>
      <c r="U42" s="318"/>
      <c r="V42" s="318"/>
      <c r="W42" s="318"/>
      <c r="X42" s="318"/>
      <c r="Y42" s="318"/>
      <c r="Z42" s="318"/>
      <c r="AA42" s="318"/>
      <c r="AB42" s="318"/>
      <c r="AC42" s="318"/>
      <c r="AD42" s="318"/>
    </row>
    <row r="43" spans="1:30" s="438" customFormat="1" ht="15.75" x14ac:dyDescent="0.25">
      <c r="A43" s="148" t="s">
        <v>255</v>
      </c>
      <c r="B43" s="337" t="s">
        <v>256</v>
      </c>
      <c r="C43" s="143"/>
      <c r="D43" s="142"/>
      <c r="E43" s="146"/>
      <c r="F43" s="158"/>
      <c r="G43" s="142"/>
      <c r="H43" s="159"/>
      <c r="I43" s="142"/>
      <c r="J43" s="146"/>
      <c r="K43" s="247">
        <v>0</v>
      </c>
      <c r="L43" s="247">
        <v>0</v>
      </c>
      <c r="M43" s="248">
        <v>0</v>
      </c>
      <c r="N43" s="247">
        <v>0</v>
      </c>
      <c r="O43" s="247">
        <v>0</v>
      </c>
      <c r="P43" s="247"/>
      <c r="Q43" s="247"/>
      <c r="R43" s="247"/>
      <c r="S43" s="320"/>
      <c r="T43" s="318"/>
      <c r="U43" s="318"/>
      <c r="V43" s="318"/>
      <c r="W43" s="318"/>
      <c r="X43" s="318"/>
      <c r="Y43" s="318"/>
      <c r="Z43" s="318"/>
      <c r="AA43" s="318"/>
      <c r="AB43" s="318"/>
      <c r="AC43" s="318"/>
      <c r="AD43" s="318"/>
    </row>
    <row r="44" spans="1:30" s="438" customFormat="1" ht="31.5" x14ac:dyDescent="0.25">
      <c r="A44" s="148" t="s">
        <v>257</v>
      </c>
      <c r="B44" s="337" t="s">
        <v>258</v>
      </c>
      <c r="C44" s="143"/>
      <c r="D44" s="142"/>
      <c r="E44" s="146"/>
      <c r="F44" s="158"/>
      <c r="G44" s="142"/>
      <c r="H44" s="159"/>
      <c r="I44" s="142"/>
      <c r="J44" s="146"/>
      <c r="K44" s="249">
        <v>0</v>
      </c>
      <c r="L44" s="249">
        <v>0</v>
      </c>
      <c r="M44" s="250">
        <v>0</v>
      </c>
      <c r="N44" s="249">
        <v>0</v>
      </c>
      <c r="O44" s="249">
        <v>0</v>
      </c>
      <c r="P44" s="249"/>
      <c r="Q44" s="249"/>
      <c r="R44" s="249"/>
      <c r="S44" s="320"/>
      <c r="T44" s="318"/>
      <c r="U44" s="318"/>
      <c r="V44" s="318"/>
      <c r="W44" s="318"/>
      <c r="X44" s="318"/>
      <c r="Y44" s="318"/>
      <c r="Z44" s="318"/>
      <c r="AA44" s="318"/>
      <c r="AB44" s="318"/>
      <c r="AC44" s="318"/>
      <c r="AD44" s="318"/>
    </row>
    <row r="45" spans="1:30" s="438" customFormat="1" ht="15.75" x14ac:dyDescent="0.25">
      <c r="A45" s="148" t="s">
        <v>279</v>
      </c>
      <c r="B45" s="337" t="s">
        <v>259</v>
      </c>
      <c r="C45" s="143"/>
      <c r="D45" s="142"/>
      <c r="E45" s="146"/>
      <c r="F45" s="158"/>
      <c r="G45" s="142"/>
      <c r="H45" s="159"/>
      <c r="I45" s="142"/>
      <c r="J45" s="146"/>
      <c r="K45" s="249">
        <v>0</v>
      </c>
      <c r="L45" s="249">
        <v>0</v>
      </c>
      <c r="M45" s="250">
        <v>0</v>
      </c>
      <c r="N45" s="249">
        <v>0</v>
      </c>
      <c r="O45" s="249">
        <v>0</v>
      </c>
      <c r="P45" s="249"/>
      <c r="Q45" s="249"/>
      <c r="R45" s="249"/>
      <c r="S45" s="320"/>
      <c r="T45" s="318"/>
      <c r="U45" s="318"/>
      <c r="V45" s="318"/>
      <c r="W45" s="318"/>
      <c r="X45" s="318"/>
      <c r="Y45" s="318"/>
      <c r="Z45" s="318"/>
      <c r="AA45" s="318"/>
      <c r="AB45" s="318"/>
      <c r="AC45" s="318"/>
      <c r="AD45" s="318"/>
    </row>
    <row r="46" spans="1:30" s="456" customFormat="1" ht="15.75" hidden="1" x14ac:dyDescent="0.25">
      <c r="A46" s="251"/>
      <c r="B46" s="453"/>
      <c r="C46" s="252"/>
      <c r="D46" s="253"/>
      <c r="E46" s="254"/>
      <c r="F46" s="255"/>
      <c r="G46" s="253"/>
      <c r="H46" s="256"/>
      <c r="I46" s="253"/>
      <c r="J46" s="254"/>
      <c r="K46" s="257"/>
      <c r="L46" s="257"/>
      <c r="M46" s="258"/>
      <c r="N46" s="257"/>
      <c r="O46" s="257">
        <v>0</v>
      </c>
      <c r="P46" s="257"/>
      <c r="Q46" s="257"/>
      <c r="R46" s="257"/>
      <c r="S46" s="454"/>
      <c r="T46" s="455"/>
      <c r="U46" s="455"/>
      <c r="V46" s="455"/>
      <c r="W46" s="455"/>
      <c r="X46" s="455"/>
      <c r="Y46" s="455"/>
      <c r="Z46" s="455"/>
      <c r="AA46" s="455"/>
      <c r="AB46" s="455"/>
      <c r="AC46" s="455"/>
      <c r="AD46" s="455"/>
    </row>
    <row r="47" spans="1:30" s="438" customFormat="1" ht="35.25" customHeight="1" x14ac:dyDescent="0.25">
      <c r="A47" s="148" t="s">
        <v>260</v>
      </c>
      <c r="B47" s="338" t="s">
        <v>261</v>
      </c>
      <c r="C47" s="151"/>
      <c r="D47" s="149"/>
      <c r="E47" s="160"/>
      <c r="F47" s="150"/>
      <c r="G47" s="149"/>
      <c r="H47" s="151"/>
      <c r="I47" s="157"/>
      <c r="J47" s="146"/>
      <c r="K47" s="152">
        <f>K48+K58+K59+K64+K71+K84+K101+K107+K114+K121</f>
        <v>59682.979000000007</v>
      </c>
      <c r="L47" s="152">
        <f>L48+L58+L59+L64+L71+L84+L101+L107+L114+L121</f>
        <v>59682.659000000007</v>
      </c>
      <c r="M47" s="152">
        <f>M48+M58+M59+M64+M71+M84+M101+M107+M114+M121+M31</f>
        <v>72504</v>
      </c>
      <c r="N47" s="152">
        <f>N48+N58+N59+N64+N71+N84+N101+N107+N114+N121</f>
        <v>0</v>
      </c>
      <c r="O47" s="152">
        <f>O48+O58+O59+O64+O71+O84+O101+O107+O114+O121</f>
        <v>62201</v>
      </c>
      <c r="P47" s="152"/>
      <c r="Q47" s="152"/>
      <c r="R47" s="152"/>
      <c r="S47" s="320"/>
      <c r="T47" s="318"/>
      <c r="U47" s="318"/>
      <c r="V47" s="318"/>
      <c r="W47" s="318"/>
      <c r="X47" s="318"/>
      <c r="Y47" s="318"/>
      <c r="Z47" s="318"/>
      <c r="AA47" s="318"/>
      <c r="AB47" s="318"/>
      <c r="AC47" s="318"/>
      <c r="AD47" s="318"/>
    </row>
    <row r="48" spans="1:30" s="438" customFormat="1" ht="28.5" x14ac:dyDescent="0.25">
      <c r="A48" s="148" t="s">
        <v>243</v>
      </c>
      <c r="B48" s="338" t="s">
        <v>244</v>
      </c>
      <c r="C48" s="151"/>
      <c r="D48" s="149"/>
      <c r="E48" s="160"/>
      <c r="F48" s="150"/>
      <c r="G48" s="149"/>
      <c r="H48" s="151"/>
      <c r="I48" s="157"/>
      <c r="J48" s="146"/>
      <c r="K48" s="152">
        <f>K49+K54</f>
        <v>0</v>
      </c>
      <c r="L48" s="152">
        <f>L49+L54</f>
        <v>0</v>
      </c>
      <c r="M48" s="152">
        <f>M49+M54</f>
        <v>1180</v>
      </c>
      <c r="N48" s="152">
        <f>N49+N54</f>
        <v>0</v>
      </c>
      <c r="O48" s="152">
        <f>O49+O54</f>
        <v>1180</v>
      </c>
      <c r="P48" s="152"/>
      <c r="Q48" s="152"/>
      <c r="R48" s="152"/>
      <c r="S48" s="320"/>
      <c r="T48" s="318"/>
      <c r="U48" s="318"/>
      <c r="V48" s="318"/>
      <c r="W48" s="318"/>
      <c r="X48" s="318"/>
      <c r="Y48" s="318"/>
      <c r="Z48" s="318"/>
      <c r="AA48" s="318"/>
      <c r="AB48" s="318"/>
      <c r="AC48" s="318"/>
      <c r="AD48" s="318"/>
    </row>
    <row r="49" spans="1:30" s="438" customFormat="1" ht="15.75" x14ac:dyDescent="0.25">
      <c r="A49" s="148"/>
      <c r="B49" s="372" t="s">
        <v>262</v>
      </c>
      <c r="C49" s="151"/>
      <c r="D49" s="149"/>
      <c r="E49" s="160"/>
      <c r="F49" s="150"/>
      <c r="G49" s="149"/>
      <c r="H49" s="151"/>
      <c r="I49" s="157"/>
      <c r="J49" s="146"/>
      <c r="K49" s="152">
        <f>SUM(K50:K52)</f>
        <v>0</v>
      </c>
      <c r="L49" s="152">
        <f>SUM(L50:L52)</f>
        <v>0</v>
      </c>
      <c r="M49" s="152">
        <f>SUM(M50:M52)</f>
        <v>0</v>
      </c>
      <c r="N49" s="152">
        <f>SUM(N50:N52)</f>
        <v>0</v>
      </c>
      <c r="O49" s="152">
        <f>SUM(O50:O52)</f>
        <v>0</v>
      </c>
      <c r="P49" s="152"/>
      <c r="Q49" s="152"/>
      <c r="R49" s="152"/>
      <c r="S49" s="320"/>
      <c r="T49" s="318"/>
      <c r="U49" s="318"/>
      <c r="V49" s="318"/>
      <c r="W49" s="318"/>
      <c r="X49" s="318"/>
      <c r="Y49" s="318"/>
      <c r="Z49" s="318"/>
      <c r="AA49" s="318"/>
      <c r="AB49" s="318"/>
      <c r="AC49" s="318"/>
      <c r="AD49" s="318"/>
    </row>
    <row r="50" spans="1:30" s="368" customFormat="1" ht="15.75" hidden="1" x14ac:dyDescent="0.25">
      <c r="A50" s="259"/>
      <c r="B50" s="260"/>
      <c r="C50" s="261"/>
      <c r="D50" s="261"/>
      <c r="E50" s="261"/>
      <c r="F50" s="262"/>
      <c r="G50" s="261"/>
      <c r="H50" s="261"/>
      <c r="I50" s="261"/>
      <c r="J50" s="263"/>
      <c r="K50" s="240"/>
      <c r="L50" s="240"/>
      <c r="M50" s="240"/>
      <c r="N50" s="240"/>
      <c r="O50" s="240"/>
      <c r="P50" s="240"/>
      <c r="Q50" s="240"/>
      <c r="R50" s="240"/>
      <c r="S50" s="457"/>
    </row>
    <row r="51" spans="1:30" s="438" customFormat="1" ht="74.25" hidden="1" customHeight="1" x14ac:dyDescent="0.25">
      <c r="A51" s="141"/>
      <c r="B51" s="447"/>
      <c r="C51" s="145"/>
      <c r="D51" s="143"/>
      <c r="E51" s="161"/>
      <c r="F51" s="144"/>
      <c r="G51" s="162"/>
      <c r="H51" s="142"/>
      <c r="I51" s="163"/>
      <c r="J51" s="146"/>
      <c r="K51" s="147"/>
      <c r="L51" s="147"/>
      <c r="M51" s="142"/>
      <c r="N51" s="147"/>
      <c r="O51" s="152"/>
      <c r="P51" s="152"/>
      <c r="Q51" s="152"/>
      <c r="R51" s="152"/>
      <c r="S51" s="320"/>
      <c r="T51" s="318"/>
      <c r="U51" s="318"/>
      <c r="V51" s="318"/>
      <c r="W51" s="318"/>
      <c r="X51" s="318"/>
      <c r="Y51" s="318"/>
      <c r="Z51" s="318"/>
      <c r="AA51" s="318"/>
      <c r="AB51" s="318"/>
      <c r="AC51" s="318"/>
      <c r="AD51" s="318"/>
    </row>
    <row r="52" spans="1:30" s="318" customFormat="1" ht="15.75" hidden="1" customHeight="1" x14ac:dyDescent="0.25">
      <c r="A52" s="156"/>
      <c r="B52" s="366"/>
      <c r="C52" s="145"/>
      <c r="D52" s="143"/>
      <c r="E52" s="161"/>
      <c r="F52" s="144"/>
      <c r="G52" s="143"/>
      <c r="H52" s="143"/>
      <c r="I52" s="458"/>
      <c r="J52" s="146"/>
      <c r="K52" s="147"/>
      <c r="L52" s="147"/>
      <c r="M52" s="142"/>
      <c r="N52" s="147"/>
      <c r="O52" s="152"/>
      <c r="P52" s="152"/>
      <c r="Q52" s="152"/>
      <c r="R52" s="152"/>
      <c r="S52" s="320"/>
    </row>
    <row r="53" spans="1:30" s="438" customFormat="1" ht="15.75" hidden="1" customHeight="1" x14ac:dyDescent="0.25">
      <c r="A53" s="148"/>
      <c r="B53" s="169"/>
      <c r="C53" s="151"/>
      <c r="D53" s="149"/>
      <c r="E53" s="160"/>
      <c r="F53" s="150"/>
      <c r="G53" s="149"/>
      <c r="H53" s="151"/>
      <c r="I53" s="157"/>
      <c r="J53" s="146"/>
      <c r="K53" s="152"/>
      <c r="L53" s="152"/>
      <c r="M53" s="156"/>
      <c r="N53" s="152"/>
      <c r="O53" s="152"/>
      <c r="P53" s="152"/>
      <c r="Q53" s="152"/>
      <c r="R53" s="152"/>
      <c r="S53" s="320"/>
      <c r="T53" s="318"/>
      <c r="U53" s="318"/>
      <c r="V53" s="318"/>
      <c r="W53" s="318"/>
      <c r="X53" s="318"/>
      <c r="Y53" s="318"/>
      <c r="Z53" s="318"/>
      <c r="AA53" s="318"/>
      <c r="AB53" s="318"/>
      <c r="AC53" s="318"/>
      <c r="AD53" s="318"/>
    </row>
    <row r="54" spans="1:30" s="438" customFormat="1" ht="15.75" customHeight="1" x14ac:dyDescent="0.25">
      <c r="A54" s="148"/>
      <c r="B54" s="169" t="s">
        <v>267</v>
      </c>
      <c r="C54" s="151"/>
      <c r="D54" s="149"/>
      <c r="E54" s="160"/>
      <c r="F54" s="150"/>
      <c r="G54" s="149"/>
      <c r="H54" s="151"/>
      <c r="I54" s="157"/>
      <c r="J54" s="146"/>
      <c r="K54" s="440">
        <f>K55</f>
        <v>0</v>
      </c>
      <c r="L54" s="440">
        <f>L55</f>
        <v>0</v>
      </c>
      <c r="M54" s="440">
        <f>M55</f>
        <v>1180</v>
      </c>
      <c r="N54" s="440">
        <f>N55</f>
        <v>0</v>
      </c>
      <c r="O54" s="440">
        <f>O55</f>
        <v>1180</v>
      </c>
      <c r="P54" s="440"/>
      <c r="Q54" s="440"/>
      <c r="R54" s="152"/>
      <c r="S54" s="320"/>
      <c r="T54" s="318"/>
      <c r="U54" s="318"/>
      <c r="V54" s="318"/>
      <c r="W54" s="318"/>
      <c r="X54" s="318"/>
      <c r="Y54" s="318"/>
      <c r="Z54" s="318"/>
      <c r="AA54" s="318"/>
      <c r="AB54" s="318"/>
      <c r="AC54" s="318"/>
      <c r="AD54" s="318"/>
    </row>
    <row r="55" spans="1:30" s="368" customFormat="1" ht="54" customHeight="1" x14ac:dyDescent="0.25">
      <c r="A55" s="259">
        <v>1</v>
      </c>
      <c r="B55" s="369" t="s">
        <v>388</v>
      </c>
      <c r="C55" s="346" t="s">
        <v>282</v>
      </c>
      <c r="D55" s="244" t="s">
        <v>264</v>
      </c>
      <c r="E55" s="459" t="s">
        <v>265</v>
      </c>
      <c r="F55" s="347"/>
      <c r="G55" s="460" t="s">
        <v>266</v>
      </c>
      <c r="H55" s="244"/>
      <c r="I55" s="244" t="s">
        <v>324</v>
      </c>
      <c r="J55" s="267"/>
      <c r="K55" s="331"/>
      <c r="L55" s="331"/>
      <c r="M55" s="461">
        <v>1180</v>
      </c>
      <c r="N55" s="241"/>
      <c r="O55" s="243">
        <v>1180</v>
      </c>
      <c r="P55" s="241"/>
      <c r="Q55" s="241"/>
      <c r="R55" s="241"/>
      <c r="S55" s="350"/>
      <c r="T55" s="336"/>
      <c r="U55" s="336"/>
      <c r="V55" s="336"/>
      <c r="W55" s="336"/>
      <c r="X55" s="336"/>
      <c r="Y55" s="336"/>
      <c r="Z55" s="336"/>
      <c r="AA55" s="336"/>
      <c r="AB55" s="336"/>
      <c r="AC55" s="336"/>
      <c r="AD55" s="336"/>
    </row>
    <row r="56" spans="1:30" s="438" customFormat="1" ht="15.75" hidden="1" customHeight="1" x14ac:dyDescent="0.25">
      <c r="A56" s="141"/>
      <c r="B56" s="462"/>
      <c r="C56" s="142"/>
      <c r="D56" s="142"/>
      <c r="E56" s="142"/>
      <c r="F56" s="155"/>
      <c r="G56" s="147"/>
      <c r="H56" s="147"/>
      <c r="I56" s="147"/>
      <c r="J56" s="146"/>
      <c r="K56" s="147"/>
      <c r="L56" s="147"/>
      <c r="M56" s="142"/>
      <c r="N56" s="147"/>
      <c r="O56" s="147"/>
      <c r="P56" s="147"/>
      <c r="Q56" s="147"/>
      <c r="R56" s="147"/>
      <c r="S56" s="320"/>
      <c r="T56" s="318"/>
      <c r="U56" s="318"/>
      <c r="V56" s="318"/>
      <c r="W56" s="318"/>
      <c r="X56" s="318"/>
      <c r="Y56" s="318"/>
      <c r="Z56" s="318"/>
      <c r="AA56" s="318"/>
      <c r="AB56" s="318"/>
      <c r="AC56" s="318"/>
      <c r="AD56" s="318"/>
    </row>
    <row r="57" spans="1:30" s="438" customFormat="1" ht="15.75" hidden="1" customHeight="1" x14ac:dyDescent="0.25">
      <c r="A57" s="141"/>
      <c r="B57" s="462"/>
      <c r="C57" s="142"/>
      <c r="D57" s="142"/>
      <c r="E57" s="142"/>
      <c r="F57" s="155"/>
      <c r="G57" s="147"/>
      <c r="H57" s="147"/>
      <c r="I57" s="147"/>
      <c r="J57" s="146"/>
      <c r="K57" s="147"/>
      <c r="L57" s="147"/>
      <c r="M57" s="142"/>
      <c r="N57" s="147"/>
      <c r="O57" s="147"/>
      <c r="P57" s="147"/>
      <c r="Q57" s="147"/>
      <c r="R57" s="147"/>
      <c r="S57" s="320"/>
      <c r="T57" s="318"/>
      <c r="U57" s="318"/>
      <c r="V57" s="318"/>
      <c r="W57" s="318"/>
      <c r="X57" s="318"/>
      <c r="Y57" s="318"/>
      <c r="Z57" s="318"/>
      <c r="AA57" s="318"/>
      <c r="AB57" s="318"/>
      <c r="AC57" s="318"/>
      <c r="AD57" s="318"/>
    </row>
    <row r="58" spans="1:30" s="438" customFormat="1" ht="15.75" x14ac:dyDescent="0.25">
      <c r="A58" s="148" t="s">
        <v>245</v>
      </c>
      <c r="B58" s="338" t="s">
        <v>246</v>
      </c>
      <c r="C58" s="151"/>
      <c r="D58" s="149"/>
      <c r="E58" s="160"/>
      <c r="F58" s="150"/>
      <c r="G58" s="149"/>
      <c r="H58" s="151"/>
      <c r="I58" s="157"/>
      <c r="J58" s="146"/>
      <c r="K58" s="152"/>
      <c r="L58" s="152"/>
      <c r="M58" s="152"/>
      <c r="N58" s="152"/>
      <c r="O58" s="152"/>
      <c r="P58" s="152"/>
      <c r="Q58" s="152"/>
      <c r="R58" s="152"/>
      <c r="S58" s="320"/>
      <c r="T58" s="318"/>
      <c r="U58" s="318"/>
      <c r="V58" s="318"/>
      <c r="W58" s="318"/>
      <c r="X58" s="318"/>
      <c r="Y58" s="318"/>
      <c r="Z58" s="318"/>
      <c r="AA58" s="318"/>
      <c r="AB58" s="318"/>
      <c r="AC58" s="318"/>
      <c r="AD58" s="318"/>
    </row>
    <row r="59" spans="1:30" s="438" customFormat="1" ht="15.75" x14ac:dyDescent="0.25">
      <c r="A59" s="148" t="s">
        <v>247</v>
      </c>
      <c r="B59" s="338" t="s">
        <v>248</v>
      </c>
      <c r="C59" s="151"/>
      <c r="D59" s="149"/>
      <c r="E59" s="160"/>
      <c r="F59" s="150"/>
      <c r="G59" s="149"/>
      <c r="H59" s="151"/>
      <c r="I59" s="157"/>
      <c r="J59" s="146"/>
      <c r="K59" s="152">
        <f>K60+K61</f>
        <v>0</v>
      </c>
      <c r="L59" s="152">
        <f>L60+L61</f>
        <v>0</v>
      </c>
      <c r="M59" s="152">
        <f>M60+M61</f>
        <v>0</v>
      </c>
      <c r="N59" s="440">
        <f>N60+N61</f>
        <v>0</v>
      </c>
      <c r="O59" s="152">
        <f>O60+O61</f>
        <v>0</v>
      </c>
      <c r="P59" s="152"/>
      <c r="Q59" s="152"/>
      <c r="R59" s="152"/>
      <c r="S59" s="320"/>
      <c r="T59" s="318"/>
      <c r="U59" s="318"/>
      <c r="V59" s="318"/>
      <c r="W59" s="318"/>
      <c r="X59" s="318"/>
      <c r="Y59" s="318"/>
      <c r="Z59" s="318"/>
      <c r="AA59" s="318"/>
      <c r="AB59" s="318"/>
      <c r="AC59" s="318"/>
      <c r="AD59" s="318"/>
    </row>
    <row r="60" spans="1:30" s="438" customFormat="1" ht="15.75" x14ac:dyDescent="0.25">
      <c r="A60" s="148"/>
      <c r="B60" s="169" t="s">
        <v>262</v>
      </c>
      <c r="C60" s="151"/>
      <c r="D60" s="149"/>
      <c r="E60" s="160"/>
      <c r="F60" s="150"/>
      <c r="G60" s="149"/>
      <c r="H60" s="151"/>
      <c r="I60" s="157"/>
      <c r="J60" s="146"/>
      <c r="K60" s="440">
        <v>0</v>
      </c>
      <c r="L60" s="440">
        <v>0</v>
      </c>
      <c r="M60" s="444">
        <v>0</v>
      </c>
      <c r="N60" s="440">
        <v>0</v>
      </c>
      <c r="O60" s="440">
        <v>0</v>
      </c>
      <c r="P60" s="440"/>
      <c r="Q60" s="440"/>
      <c r="R60" s="152"/>
      <c r="S60" s="320"/>
      <c r="T60" s="318"/>
      <c r="U60" s="318"/>
      <c r="V60" s="318"/>
      <c r="W60" s="318"/>
      <c r="X60" s="318"/>
      <c r="Y60" s="318"/>
      <c r="Z60" s="318"/>
      <c r="AA60" s="318"/>
      <c r="AB60" s="318"/>
      <c r="AC60" s="318"/>
      <c r="AD60" s="318"/>
    </row>
    <row r="61" spans="1:30" s="438" customFormat="1" ht="15.75" customHeight="1" x14ac:dyDescent="0.25">
      <c r="A61" s="148"/>
      <c r="B61" s="169" t="s">
        <v>267</v>
      </c>
      <c r="C61" s="151"/>
      <c r="D61" s="149"/>
      <c r="E61" s="160"/>
      <c r="F61" s="150"/>
      <c r="G61" s="149"/>
      <c r="H61" s="151"/>
      <c r="I61" s="157"/>
      <c r="J61" s="146"/>
      <c r="K61" s="152">
        <f>SUM(K62:K63)</f>
        <v>0</v>
      </c>
      <c r="L61" s="152">
        <f>SUM(L62:L63)</f>
        <v>0</v>
      </c>
      <c r="M61" s="152">
        <f>SUM(M62:M63)</f>
        <v>0</v>
      </c>
      <c r="N61" s="440">
        <f>SUM(N62:N63)</f>
        <v>0</v>
      </c>
      <c r="O61" s="152">
        <f>SUM(O62:O63)</f>
        <v>0</v>
      </c>
      <c r="P61" s="152"/>
      <c r="Q61" s="152"/>
      <c r="R61" s="152"/>
      <c r="S61" s="320"/>
      <c r="T61" s="318"/>
      <c r="U61" s="318"/>
      <c r="V61" s="318"/>
      <c r="W61" s="318"/>
      <c r="X61" s="318"/>
      <c r="Y61" s="318"/>
      <c r="Z61" s="318"/>
      <c r="AA61" s="318"/>
      <c r="AB61" s="318"/>
      <c r="AC61" s="318"/>
      <c r="AD61" s="318"/>
    </row>
    <row r="62" spans="1:30" s="464" customFormat="1" ht="66" hidden="1" customHeight="1" x14ac:dyDescent="0.25">
      <c r="A62" s="259"/>
      <c r="B62" s="369"/>
      <c r="C62" s="264"/>
      <c r="D62" s="241"/>
      <c r="E62" s="265"/>
      <c r="F62" s="266"/>
      <c r="G62" s="241"/>
      <c r="H62" s="241"/>
      <c r="I62" s="244"/>
      <c r="J62" s="267"/>
      <c r="K62" s="243"/>
      <c r="L62" s="243"/>
      <c r="M62" s="243"/>
      <c r="N62" s="463"/>
      <c r="O62" s="243"/>
      <c r="P62" s="268"/>
      <c r="Q62" s="268"/>
      <c r="R62" s="268"/>
      <c r="S62" s="350"/>
      <c r="T62" s="375"/>
      <c r="U62" s="375"/>
      <c r="V62" s="375"/>
      <c r="W62" s="375"/>
      <c r="X62" s="375"/>
      <c r="Y62" s="375"/>
      <c r="Z62" s="375"/>
      <c r="AA62" s="375"/>
      <c r="AB62" s="375"/>
      <c r="AC62" s="375"/>
      <c r="AD62" s="375"/>
    </row>
    <row r="63" spans="1:30" s="438" customFormat="1" ht="15.75" hidden="1" customHeight="1" x14ac:dyDescent="0.25">
      <c r="A63" s="141"/>
      <c r="B63" s="315"/>
      <c r="C63" s="142"/>
      <c r="D63" s="142"/>
      <c r="E63" s="142"/>
      <c r="F63" s="155"/>
      <c r="G63" s="147"/>
      <c r="H63" s="147"/>
      <c r="I63" s="147"/>
      <c r="J63" s="146"/>
      <c r="K63" s="147"/>
      <c r="L63" s="147"/>
      <c r="M63" s="142"/>
      <c r="N63" s="147"/>
      <c r="O63" s="152"/>
      <c r="P63" s="152"/>
      <c r="Q63" s="152"/>
      <c r="R63" s="152"/>
      <c r="S63" s="320"/>
      <c r="T63" s="318"/>
      <c r="U63" s="318"/>
      <c r="V63" s="318"/>
      <c r="W63" s="318"/>
      <c r="X63" s="318"/>
      <c r="Y63" s="318"/>
      <c r="Z63" s="318"/>
      <c r="AA63" s="318"/>
      <c r="AB63" s="318"/>
      <c r="AC63" s="318"/>
      <c r="AD63" s="318"/>
    </row>
    <row r="64" spans="1:30" s="438" customFormat="1" ht="26.25" customHeight="1" x14ac:dyDescent="0.25">
      <c r="A64" s="148" t="s">
        <v>249</v>
      </c>
      <c r="B64" s="169" t="s">
        <v>250</v>
      </c>
      <c r="C64" s="145"/>
      <c r="D64" s="151"/>
      <c r="E64" s="164"/>
      <c r="F64" s="150"/>
      <c r="G64" s="151"/>
      <c r="H64" s="165"/>
      <c r="I64" s="163"/>
      <c r="J64" s="146"/>
      <c r="K64" s="152">
        <f>K65+K69</f>
        <v>0</v>
      </c>
      <c r="L64" s="152">
        <f>L65+L69</f>
        <v>0</v>
      </c>
      <c r="M64" s="152">
        <f>M65+M69</f>
        <v>0</v>
      </c>
      <c r="N64" s="152">
        <f>N65+N69</f>
        <v>0</v>
      </c>
      <c r="O64" s="152">
        <f>O65+O69</f>
        <v>0</v>
      </c>
      <c r="P64" s="152"/>
      <c r="Q64" s="152"/>
      <c r="R64" s="152"/>
      <c r="S64" s="320"/>
      <c r="T64" s="318"/>
      <c r="U64" s="318"/>
      <c r="V64" s="318"/>
      <c r="W64" s="318"/>
      <c r="X64" s="318"/>
      <c r="Y64" s="318"/>
      <c r="Z64" s="318"/>
      <c r="AA64" s="318"/>
      <c r="AB64" s="318"/>
      <c r="AC64" s="318"/>
      <c r="AD64" s="318"/>
    </row>
    <row r="65" spans="1:30" s="438" customFormat="1" ht="15.75" hidden="1" customHeight="1" x14ac:dyDescent="0.25">
      <c r="A65" s="148"/>
      <c r="B65" s="169" t="s">
        <v>262</v>
      </c>
      <c r="C65" s="145"/>
      <c r="D65" s="151"/>
      <c r="E65" s="164"/>
      <c r="F65" s="150"/>
      <c r="G65" s="151"/>
      <c r="H65" s="165"/>
      <c r="I65" s="163"/>
      <c r="J65" s="146"/>
      <c r="K65" s="152">
        <f>K68</f>
        <v>0</v>
      </c>
      <c r="L65" s="152">
        <f>L68</f>
        <v>0</v>
      </c>
      <c r="M65" s="152">
        <f>M68</f>
        <v>0</v>
      </c>
      <c r="N65" s="152">
        <f>N68</f>
        <v>0</v>
      </c>
      <c r="O65" s="152">
        <f>O68</f>
        <v>0</v>
      </c>
      <c r="P65" s="152"/>
      <c r="Q65" s="152"/>
      <c r="R65" s="152"/>
      <c r="S65" s="320"/>
      <c r="T65" s="318"/>
      <c r="U65" s="318"/>
      <c r="V65" s="318"/>
      <c r="W65" s="318"/>
      <c r="X65" s="318"/>
      <c r="Y65" s="318"/>
      <c r="Z65" s="318"/>
      <c r="AA65" s="318"/>
      <c r="AB65" s="318"/>
      <c r="AC65" s="318"/>
      <c r="AD65" s="318"/>
    </row>
    <row r="66" spans="1:30" s="438" customFormat="1" ht="15.75" hidden="1" customHeight="1" x14ac:dyDescent="0.25">
      <c r="A66" s="141"/>
      <c r="B66" s="465"/>
      <c r="C66" s="145"/>
      <c r="D66" s="142"/>
      <c r="E66" s="146"/>
      <c r="F66" s="144"/>
      <c r="G66" s="142"/>
      <c r="H66" s="142"/>
      <c r="I66" s="163"/>
      <c r="J66" s="146"/>
      <c r="K66" s="147"/>
      <c r="L66" s="147"/>
      <c r="M66" s="142"/>
      <c r="N66" s="147"/>
      <c r="O66" s="152"/>
      <c r="P66" s="152"/>
      <c r="Q66" s="152"/>
      <c r="R66" s="152"/>
      <c r="S66" s="320"/>
      <c r="T66" s="318"/>
      <c r="U66" s="318"/>
      <c r="V66" s="318"/>
      <c r="W66" s="318"/>
      <c r="X66" s="318"/>
      <c r="Y66" s="318"/>
      <c r="Z66" s="318"/>
      <c r="AA66" s="318"/>
      <c r="AB66" s="318"/>
      <c r="AC66" s="318"/>
      <c r="AD66" s="318"/>
    </row>
    <row r="67" spans="1:30" s="438" customFormat="1" ht="15.75" hidden="1" customHeight="1" x14ac:dyDescent="0.25">
      <c r="A67" s="141"/>
      <c r="B67" s="465"/>
      <c r="C67" s="142"/>
      <c r="D67" s="142"/>
      <c r="E67" s="142"/>
      <c r="F67" s="155"/>
      <c r="G67" s="147"/>
      <c r="H67" s="147"/>
      <c r="I67" s="147"/>
      <c r="J67" s="146"/>
      <c r="K67" s="147"/>
      <c r="L67" s="147"/>
      <c r="M67" s="142"/>
      <c r="N67" s="147"/>
      <c r="O67" s="152"/>
      <c r="P67" s="152"/>
      <c r="Q67" s="152"/>
      <c r="R67" s="152"/>
      <c r="S67" s="320"/>
      <c r="T67" s="318"/>
      <c r="U67" s="318"/>
      <c r="V67" s="318"/>
      <c r="W67" s="318"/>
      <c r="X67" s="318"/>
      <c r="Y67" s="318"/>
      <c r="Z67" s="318"/>
      <c r="AA67" s="318"/>
      <c r="AB67" s="318"/>
      <c r="AC67" s="318"/>
      <c r="AD67" s="318"/>
    </row>
    <row r="68" spans="1:30" s="473" customFormat="1" ht="15.75" hidden="1" x14ac:dyDescent="0.25">
      <c r="A68" s="466"/>
      <c r="B68" s="467"/>
      <c r="C68" s="382"/>
      <c r="D68" s="382"/>
      <c r="E68" s="382"/>
      <c r="F68" s="468"/>
      <c r="G68" s="272"/>
      <c r="H68" s="272"/>
      <c r="I68" s="272"/>
      <c r="J68" s="469"/>
      <c r="K68" s="272"/>
      <c r="L68" s="272"/>
      <c r="M68" s="272"/>
      <c r="N68" s="272"/>
      <c r="O68" s="272"/>
      <c r="P68" s="470"/>
      <c r="Q68" s="470"/>
      <c r="R68" s="466"/>
      <c r="S68" s="471"/>
      <c r="T68" s="472"/>
      <c r="U68" s="472"/>
      <c r="V68" s="472"/>
      <c r="W68" s="472"/>
      <c r="X68" s="472"/>
      <c r="Y68" s="472"/>
      <c r="Z68" s="472"/>
      <c r="AA68" s="472"/>
      <c r="AB68" s="472"/>
      <c r="AC68" s="472"/>
      <c r="AD68" s="472"/>
    </row>
    <row r="69" spans="1:30" s="438" customFormat="1" ht="15.75" hidden="1" customHeight="1" x14ac:dyDescent="0.25">
      <c r="A69" s="148"/>
      <c r="B69" s="169" t="s">
        <v>267</v>
      </c>
      <c r="C69" s="145"/>
      <c r="D69" s="151"/>
      <c r="E69" s="164"/>
      <c r="F69" s="150"/>
      <c r="G69" s="151"/>
      <c r="H69" s="165"/>
      <c r="I69" s="163"/>
      <c r="J69" s="146"/>
      <c r="K69" s="152">
        <f t="shared" ref="K69:P69" si="3">K70</f>
        <v>0</v>
      </c>
      <c r="L69" s="152">
        <f t="shared" si="3"/>
        <v>0</v>
      </c>
      <c r="M69" s="156">
        <f t="shared" si="3"/>
        <v>0</v>
      </c>
      <c r="N69" s="152">
        <f>N70</f>
        <v>0</v>
      </c>
      <c r="O69" s="152">
        <f t="shared" si="3"/>
        <v>0</v>
      </c>
      <c r="P69" s="152">
        <f t="shared" si="3"/>
        <v>0</v>
      </c>
      <c r="Q69" s="152"/>
      <c r="R69" s="152"/>
      <c r="S69" s="320"/>
      <c r="T69" s="318"/>
      <c r="U69" s="318"/>
      <c r="V69" s="318"/>
      <c r="W69" s="318"/>
      <c r="X69" s="318"/>
      <c r="Y69" s="318"/>
      <c r="Z69" s="318"/>
      <c r="AA69" s="318"/>
      <c r="AB69" s="318"/>
      <c r="AC69" s="318"/>
      <c r="AD69" s="318"/>
    </row>
    <row r="70" spans="1:30" s="438" customFormat="1" ht="15.75" hidden="1" customHeight="1" x14ac:dyDescent="0.25">
      <c r="A70" s="141"/>
      <c r="B70" s="465"/>
      <c r="C70" s="142"/>
      <c r="D70" s="142"/>
      <c r="E70" s="142"/>
      <c r="F70" s="155"/>
      <c r="G70" s="147"/>
      <c r="H70" s="147"/>
      <c r="I70" s="147"/>
      <c r="J70" s="146"/>
      <c r="K70" s="147"/>
      <c r="L70" s="147"/>
      <c r="M70" s="142"/>
      <c r="N70" s="147"/>
      <c r="O70" s="147"/>
      <c r="P70" s="147"/>
      <c r="Q70" s="147"/>
      <c r="R70" s="147"/>
      <c r="S70" s="320"/>
      <c r="T70" s="318"/>
      <c r="U70" s="318"/>
      <c r="V70" s="318"/>
      <c r="W70" s="318"/>
      <c r="X70" s="318"/>
      <c r="Y70" s="318"/>
      <c r="Z70" s="318"/>
      <c r="AA70" s="318"/>
      <c r="AB70" s="318"/>
      <c r="AC70" s="318"/>
      <c r="AD70" s="318"/>
    </row>
    <row r="71" spans="1:30" s="438" customFormat="1" ht="15.75" x14ac:dyDescent="0.25">
      <c r="A71" s="148" t="s">
        <v>251</v>
      </c>
      <c r="B71" s="169" t="s">
        <v>252</v>
      </c>
      <c r="C71" s="151"/>
      <c r="D71" s="149"/>
      <c r="E71" s="160"/>
      <c r="F71" s="150"/>
      <c r="G71" s="149"/>
      <c r="H71" s="151"/>
      <c r="I71" s="157"/>
      <c r="J71" s="146"/>
      <c r="K71" s="152">
        <f>K72+K80</f>
        <v>57521.373000000007</v>
      </c>
      <c r="L71" s="152">
        <f>L72+L80</f>
        <v>57521.373000000007</v>
      </c>
      <c r="M71" s="156">
        <f>M72+M80</f>
        <v>57039</v>
      </c>
      <c r="N71" s="152">
        <f>N72+N80</f>
        <v>0</v>
      </c>
      <c r="O71" s="152">
        <f>O72+O80</f>
        <v>54236</v>
      </c>
      <c r="P71" s="152"/>
      <c r="Q71" s="152"/>
      <c r="R71" s="152"/>
      <c r="S71" s="320"/>
      <c r="T71" s="318"/>
      <c r="U71" s="318"/>
      <c r="V71" s="318"/>
      <c r="W71" s="318"/>
      <c r="X71" s="318"/>
      <c r="Y71" s="318"/>
      <c r="Z71" s="318"/>
      <c r="AA71" s="318"/>
      <c r="AB71" s="318"/>
      <c r="AC71" s="318"/>
      <c r="AD71" s="318"/>
    </row>
    <row r="72" spans="1:30" s="438" customFormat="1" ht="69" hidden="1" customHeight="1" x14ac:dyDescent="0.25">
      <c r="A72" s="148"/>
      <c r="B72" s="165" t="s">
        <v>306</v>
      </c>
      <c r="C72" s="151"/>
      <c r="D72" s="149"/>
      <c r="E72" s="160"/>
      <c r="F72" s="150"/>
      <c r="G72" s="149"/>
      <c r="H72" s="151"/>
      <c r="I72" s="157"/>
      <c r="J72" s="146"/>
      <c r="K72" s="152">
        <f t="shared" ref="K72:Q72" si="4">SUM(K75:K79)</f>
        <v>54376.971000000005</v>
      </c>
      <c r="L72" s="152">
        <f t="shared" si="4"/>
        <v>54376.971000000005</v>
      </c>
      <c r="M72" s="152">
        <f t="shared" si="4"/>
        <v>52909</v>
      </c>
      <c r="N72" s="152">
        <f t="shared" si="4"/>
        <v>0</v>
      </c>
      <c r="O72" s="152">
        <f>SUM(O73:O79)</f>
        <v>50106</v>
      </c>
      <c r="P72" s="152">
        <f t="shared" si="4"/>
        <v>0</v>
      </c>
      <c r="Q72" s="152">
        <f t="shared" si="4"/>
        <v>0</v>
      </c>
      <c r="R72" s="152"/>
      <c r="S72" s="320"/>
      <c r="T72" s="318"/>
      <c r="U72" s="318"/>
      <c r="V72" s="318"/>
      <c r="W72" s="318"/>
      <c r="X72" s="318"/>
      <c r="Y72" s="318"/>
      <c r="Z72" s="318"/>
      <c r="AA72" s="318"/>
      <c r="AB72" s="318"/>
      <c r="AC72" s="318"/>
      <c r="AD72" s="318"/>
    </row>
    <row r="73" spans="1:30" s="438" customFormat="1" ht="104.25" customHeight="1" x14ac:dyDescent="0.25">
      <c r="A73" s="259">
        <v>2</v>
      </c>
      <c r="B73" s="329" t="s">
        <v>320</v>
      </c>
      <c r="C73" s="243" t="s">
        <v>321</v>
      </c>
      <c r="D73" s="243" t="s">
        <v>264</v>
      </c>
      <c r="E73" s="241" t="s">
        <v>265</v>
      </c>
      <c r="F73" s="330">
        <v>7479789</v>
      </c>
      <c r="G73" s="243">
        <v>292</v>
      </c>
      <c r="H73" s="243"/>
      <c r="I73" s="243" t="s">
        <v>283</v>
      </c>
      <c r="J73" s="265" t="s">
        <v>322</v>
      </c>
      <c r="K73" s="331">
        <v>97442</v>
      </c>
      <c r="L73" s="331">
        <f>K73</f>
        <v>97442</v>
      </c>
      <c r="M73" s="243">
        <v>32367</v>
      </c>
      <c r="N73" s="152"/>
      <c r="O73" s="243">
        <f>33795-219-7000</f>
        <v>26576</v>
      </c>
      <c r="P73" s="152"/>
      <c r="Q73" s="152"/>
      <c r="R73" s="152"/>
      <c r="S73" s="320"/>
      <c r="T73" s="318"/>
      <c r="U73" s="318"/>
      <c r="V73" s="318"/>
      <c r="W73" s="318"/>
      <c r="X73" s="318"/>
      <c r="Y73" s="318"/>
      <c r="Z73" s="318"/>
      <c r="AA73" s="318"/>
      <c r="AB73" s="318"/>
      <c r="AC73" s="318"/>
      <c r="AD73" s="318"/>
    </row>
    <row r="74" spans="1:30" s="473" customFormat="1" ht="106.5" customHeight="1" x14ac:dyDescent="0.25">
      <c r="A74" s="466">
        <v>3</v>
      </c>
      <c r="B74" s="474" t="s">
        <v>389</v>
      </c>
      <c r="C74" s="272" t="s">
        <v>270</v>
      </c>
      <c r="D74" s="272" t="s">
        <v>264</v>
      </c>
      <c r="E74" s="382" t="s">
        <v>265</v>
      </c>
      <c r="F74" s="475">
        <v>7613507</v>
      </c>
      <c r="G74" s="272">
        <v>292</v>
      </c>
      <c r="H74" s="272"/>
      <c r="I74" s="272" t="s">
        <v>277</v>
      </c>
      <c r="J74" s="271" t="s">
        <v>307</v>
      </c>
      <c r="K74" s="361">
        <v>3293.5309999999999</v>
      </c>
      <c r="L74" s="361">
        <v>3293.5309999999999</v>
      </c>
      <c r="M74" s="272">
        <v>3212</v>
      </c>
      <c r="N74" s="470"/>
      <c r="O74" s="272">
        <v>742</v>
      </c>
      <c r="P74" s="470"/>
      <c r="Q74" s="470"/>
      <c r="R74" s="382"/>
      <c r="S74" s="471" t="s">
        <v>390</v>
      </c>
      <c r="T74" s="472"/>
      <c r="U74" s="472"/>
      <c r="V74" s="472"/>
      <c r="W74" s="472"/>
      <c r="X74" s="472"/>
      <c r="Y74" s="472"/>
      <c r="Z74" s="472"/>
      <c r="AA74" s="472"/>
      <c r="AB74" s="472"/>
      <c r="AC74" s="472"/>
      <c r="AD74" s="472"/>
    </row>
    <row r="75" spans="1:30" s="478" customFormat="1" ht="69" customHeight="1" x14ac:dyDescent="0.25">
      <c r="A75" s="282">
        <v>4</v>
      </c>
      <c r="B75" s="369" t="s">
        <v>308</v>
      </c>
      <c r="C75" s="346" t="s">
        <v>309</v>
      </c>
      <c r="D75" s="244" t="s">
        <v>264</v>
      </c>
      <c r="E75" s="244" t="s">
        <v>265</v>
      </c>
      <c r="F75" s="347">
        <v>7710956</v>
      </c>
      <c r="G75" s="244">
        <v>292</v>
      </c>
      <c r="H75" s="244"/>
      <c r="I75" s="244" t="s">
        <v>283</v>
      </c>
      <c r="J75" s="265" t="s">
        <v>310</v>
      </c>
      <c r="K75" s="331">
        <v>8369.7489999999998</v>
      </c>
      <c r="L75" s="331">
        <v>8369.7489999999998</v>
      </c>
      <c r="M75" s="244">
        <v>8100</v>
      </c>
      <c r="N75" s="331"/>
      <c r="O75" s="331">
        <f>8100-190</f>
        <v>7910</v>
      </c>
      <c r="P75" s="331"/>
      <c r="Q75" s="476"/>
      <c r="R75" s="476"/>
      <c r="S75" s="350"/>
      <c r="T75" s="477"/>
      <c r="U75" s="477"/>
      <c r="V75" s="477"/>
      <c r="W75" s="477"/>
      <c r="X75" s="477"/>
      <c r="Y75" s="477"/>
      <c r="Z75" s="477"/>
      <c r="AA75" s="477"/>
      <c r="AB75" s="477"/>
      <c r="AC75" s="477"/>
      <c r="AD75" s="477"/>
    </row>
    <row r="76" spans="1:30" s="478" customFormat="1" ht="147.75" customHeight="1" x14ac:dyDescent="0.25">
      <c r="A76" s="282">
        <v>5</v>
      </c>
      <c r="B76" s="369" t="s">
        <v>311</v>
      </c>
      <c r="C76" s="346" t="s">
        <v>312</v>
      </c>
      <c r="D76" s="244" t="s">
        <v>264</v>
      </c>
      <c r="E76" s="459" t="s">
        <v>265</v>
      </c>
      <c r="F76" s="347">
        <v>7633272</v>
      </c>
      <c r="G76" s="244">
        <v>292</v>
      </c>
      <c r="H76" s="244"/>
      <c r="I76" s="244" t="s">
        <v>391</v>
      </c>
      <c r="J76" s="265" t="s">
        <v>392</v>
      </c>
      <c r="K76" s="331">
        <f>L76</f>
        <v>14202.516</v>
      </c>
      <c r="L76" s="331">
        <v>14202.516</v>
      </c>
      <c r="M76" s="244">
        <v>14000</v>
      </c>
      <c r="N76" s="331"/>
      <c r="O76" s="331">
        <f>14000-11004</f>
        <v>2996</v>
      </c>
      <c r="P76" s="331"/>
      <c r="Q76" s="476"/>
      <c r="R76" s="476"/>
      <c r="S76" s="350"/>
      <c r="T76" s="477"/>
      <c r="U76" s="477"/>
      <c r="V76" s="477"/>
      <c r="W76" s="477"/>
      <c r="X76" s="477"/>
      <c r="Y76" s="477"/>
      <c r="Z76" s="477"/>
      <c r="AA76" s="477"/>
      <c r="AB76" s="477"/>
      <c r="AC76" s="477"/>
      <c r="AD76" s="477"/>
    </row>
    <row r="77" spans="1:30" s="478" customFormat="1" ht="87.75" hidden="1" customHeight="1" x14ac:dyDescent="0.25">
      <c r="A77" s="282">
        <v>6</v>
      </c>
      <c r="B77" s="369" t="s">
        <v>313</v>
      </c>
      <c r="C77" s="346" t="s">
        <v>314</v>
      </c>
      <c r="D77" s="244" t="s">
        <v>264</v>
      </c>
      <c r="E77" s="459" t="s">
        <v>265</v>
      </c>
      <c r="F77" s="347">
        <v>7711172</v>
      </c>
      <c r="G77" s="244">
        <v>292</v>
      </c>
      <c r="H77" s="244"/>
      <c r="I77" s="244" t="s">
        <v>283</v>
      </c>
      <c r="J77" s="265" t="s">
        <v>315</v>
      </c>
      <c r="K77" s="331">
        <v>14958.8</v>
      </c>
      <c r="L77" s="331">
        <f>K77</f>
        <v>14958.8</v>
      </c>
      <c r="M77" s="244">
        <v>14950</v>
      </c>
      <c r="N77" s="331"/>
      <c r="O77" s="331">
        <f>3950-868</f>
        <v>3082</v>
      </c>
      <c r="P77" s="476"/>
      <c r="Q77" s="476"/>
      <c r="R77" s="476"/>
      <c r="S77" s="350"/>
      <c r="T77" s="477"/>
      <c r="U77" s="477"/>
      <c r="V77" s="477"/>
      <c r="W77" s="477"/>
      <c r="X77" s="477"/>
      <c r="Y77" s="477"/>
      <c r="Z77" s="477"/>
      <c r="AA77" s="477"/>
      <c r="AB77" s="477"/>
      <c r="AC77" s="477"/>
      <c r="AD77" s="477"/>
    </row>
    <row r="78" spans="1:30" s="478" customFormat="1" ht="59.25" customHeight="1" x14ac:dyDescent="0.25">
      <c r="A78" s="282">
        <v>7</v>
      </c>
      <c r="B78" s="369" t="s">
        <v>316</v>
      </c>
      <c r="C78" s="346" t="s">
        <v>393</v>
      </c>
      <c r="D78" s="244" t="s">
        <v>264</v>
      </c>
      <c r="E78" s="459" t="s">
        <v>265</v>
      </c>
      <c r="F78" s="347">
        <v>7724323</v>
      </c>
      <c r="G78" s="244">
        <v>292</v>
      </c>
      <c r="H78" s="244"/>
      <c r="I78" s="244" t="s">
        <v>283</v>
      </c>
      <c r="J78" s="267" t="s">
        <v>394</v>
      </c>
      <c r="K78" s="331">
        <f>L78</f>
        <v>14473.353999999999</v>
      </c>
      <c r="L78" s="331">
        <v>14473.353999999999</v>
      </c>
      <c r="M78" s="244">
        <v>13500</v>
      </c>
      <c r="N78" s="331"/>
      <c r="O78" s="331">
        <v>6500</v>
      </c>
      <c r="P78" s="476"/>
      <c r="Q78" s="476"/>
      <c r="R78" s="476"/>
      <c r="S78" s="350"/>
      <c r="T78" s="477"/>
      <c r="U78" s="477"/>
      <c r="V78" s="477"/>
      <c r="W78" s="477"/>
      <c r="X78" s="477"/>
      <c r="Y78" s="477"/>
      <c r="Z78" s="477"/>
      <c r="AA78" s="477"/>
      <c r="AB78" s="477"/>
      <c r="AC78" s="477"/>
      <c r="AD78" s="477"/>
    </row>
    <row r="79" spans="1:30" s="478" customFormat="1" ht="70.5" customHeight="1" x14ac:dyDescent="0.25">
      <c r="A79" s="282">
        <v>8</v>
      </c>
      <c r="B79" s="273" t="s">
        <v>317</v>
      </c>
      <c r="C79" s="346" t="s">
        <v>282</v>
      </c>
      <c r="D79" s="244" t="s">
        <v>264</v>
      </c>
      <c r="E79" s="274" t="s">
        <v>265</v>
      </c>
      <c r="F79" s="347">
        <v>7568824</v>
      </c>
      <c r="G79" s="244">
        <v>292</v>
      </c>
      <c r="H79" s="244"/>
      <c r="I79" s="244" t="s">
        <v>283</v>
      </c>
      <c r="J79" s="265" t="s">
        <v>318</v>
      </c>
      <c r="K79" s="331">
        <v>2372.5520000000001</v>
      </c>
      <c r="L79" s="331">
        <f>K79</f>
        <v>2372.5520000000001</v>
      </c>
      <c r="M79" s="479">
        <v>2359</v>
      </c>
      <c r="N79" s="331"/>
      <c r="O79" s="283">
        <v>2300</v>
      </c>
      <c r="P79" s="476"/>
      <c r="Q79" s="476"/>
      <c r="R79" s="476"/>
      <c r="S79" s="350"/>
      <c r="T79" s="477"/>
      <c r="U79" s="477"/>
      <c r="V79" s="477"/>
      <c r="W79" s="477"/>
      <c r="X79" s="477"/>
      <c r="Y79" s="477"/>
      <c r="Z79" s="477"/>
      <c r="AA79" s="477"/>
      <c r="AB79" s="477"/>
      <c r="AC79" s="477"/>
      <c r="AD79" s="477"/>
    </row>
    <row r="80" spans="1:30" s="437" customFormat="1" ht="15.75" x14ac:dyDescent="0.25">
      <c r="A80" s="148"/>
      <c r="B80" s="169" t="s">
        <v>267</v>
      </c>
      <c r="C80" s="156"/>
      <c r="D80" s="156"/>
      <c r="E80" s="156"/>
      <c r="F80" s="139"/>
      <c r="G80" s="139"/>
      <c r="H80" s="139"/>
      <c r="I80" s="139"/>
      <c r="J80" s="296"/>
      <c r="K80" s="156">
        <f>SUM(K81:K82)</f>
        <v>3144.402</v>
      </c>
      <c r="L80" s="156">
        <f>SUM(L81:L82)</f>
        <v>3144.402</v>
      </c>
      <c r="M80" s="156">
        <f>SUM(M81:M82)</f>
        <v>4130</v>
      </c>
      <c r="N80" s="156">
        <f>SUM(N81:N82)</f>
        <v>0</v>
      </c>
      <c r="O80" s="152">
        <f>SUM(O81:O82)</f>
        <v>4130</v>
      </c>
      <c r="P80" s="156"/>
      <c r="Q80" s="156"/>
      <c r="R80" s="156"/>
      <c r="S80" s="320"/>
      <c r="T80" s="314"/>
      <c r="U80" s="314"/>
      <c r="V80" s="314"/>
      <c r="W80" s="314"/>
      <c r="X80" s="314"/>
      <c r="Y80" s="314"/>
      <c r="Z80" s="314"/>
      <c r="AA80" s="314"/>
      <c r="AB80" s="314"/>
      <c r="AC80" s="314"/>
      <c r="AD80" s="314"/>
    </row>
    <row r="81" spans="1:30" s="368" customFormat="1" ht="69" customHeight="1" x14ac:dyDescent="0.25">
      <c r="A81" s="259">
        <v>9</v>
      </c>
      <c r="B81" s="369" t="s">
        <v>395</v>
      </c>
      <c r="C81" s="346" t="s">
        <v>271</v>
      </c>
      <c r="D81" s="244" t="s">
        <v>264</v>
      </c>
      <c r="E81" s="459" t="s">
        <v>265</v>
      </c>
      <c r="F81" s="347">
        <v>7785922</v>
      </c>
      <c r="G81" s="244">
        <v>292</v>
      </c>
      <c r="H81" s="244"/>
      <c r="I81" s="244" t="s">
        <v>324</v>
      </c>
      <c r="J81" s="265"/>
      <c r="K81" s="331"/>
      <c r="L81" s="331"/>
      <c r="M81" s="461">
        <v>990</v>
      </c>
      <c r="N81" s="241"/>
      <c r="O81" s="243">
        <v>990</v>
      </c>
      <c r="P81" s="241"/>
      <c r="Q81" s="241"/>
      <c r="R81" s="241"/>
      <c r="S81" s="350"/>
      <c r="T81" s="336"/>
      <c r="U81" s="336"/>
      <c r="V81" s="336"/>
      <c r="W81" s="336"/>
      <c r="X81" s="336"/>
      <c r="Y81" s="336"/>
      <c r="Z81" s="336"/>
      <c r="AA81" s="336"/>
      <c r="AB81" s="336"/>
      <c r="AC81" s="336"/>
      <c r="AD81" s="336"/>
    </row>
    <row r="82" spans="1:30" s="368" customFormat="1" ht="54" customHeight="1" x14ac:dyDescent="0.25">
      <c r="A82" s="259">
        <v>10</v>
      </c>
      <c r="B82" s="273" t="s">
        <v>396</v>
      </c>
      <c r="C82" s="346" t="s">
        <v>397</v>
      </c>
      <c r="D82" s="244" t="s">
        <v>264</v>
      </c>
      <c r="E82" s="274" t="s">
        <v>265</v>
      </c>
      <c r="F82" s="347">
        <v>7778708</v>
      </c>
      <c r="G82" s="244">
        <v>292</v>
      </c>
      <c r="H82" s="244"/>
      <c r="I82" s="244" t="s">
        <v>324</v>
      </c>
      <c r="J82" s="265" t="s">
        <v>398</v>
      </c>
      <c r="K82" s="331">
        <v>3144.402</v>
      </c>
      <c r="L82" s="331">
        <v>3144.402</v>
      </c>
      <c r="M82" s="461">
        <v>3140</v>
      </c>
      <c r="N82" s="241"/>
      <c r="O82" s="243">
        <v>3140</v>
      </c>
      <c r="P82" s="241"/>
      <c r="Q82" s="241"/>
      <c r="R82" s="241"/>
      <c r="S82" s="350"/>
      <c r="T82" s="336"/>
      <c r="U82" s="336"/>
      <c r="V82" s="336"/>
      <c r="W82" s="336"/>
      <c r="X82" s="336"/>
      <c r="Y82" s="336"/>
      <c r="Z82" s="336"/>
      <c r="AA82" s="336"/>
      <c r="AB82" s="336"/>
      <c r="AC82" s="336"/>
      <c r="AD82" s="336"/>
    </row>
    <row r="83" spans="1:30" s="437" customFormat="1" ht="15.75" x14ac:dyDescent="0.25">
      <c r="A83" s="141"/>
      <c r="B83" s="462"/>
      <c r="C83" s="145"/>
      <c r="D83" s="142"/>
      <c r="E83" s="480"/>
      <c r="F83" s="144"/>
      <c r="G83" s="142"/>
      <c r="H83" s="142"/>
      <c r="I83" s="163"/>
      <c r="J83" s="144"/>
      <c r="K83" s="142"/>
      <c r="L83" s="142"/>
      <c r="M83" s="163"/>
      <c r="N83" s="147"/>
      <c r="O83" s="152"/>
      <c r="P83" s="152"/>
      <c r="Q83" s="152"/>
      <c r="R83" s="152"/>
      <c r="S83" s="320"/>
      <c r="T83" s="314"/>
      <c r="U83" s="314"/>
      <c r="V83" s="314"/>
      <c r="W83" s="314"/>
      <c r="X83" s="314"/>
      <c r="Y83" s="314"/>
      <c r="Z83" s="314"/>
      <c r="AA83" s="314"/>
      <c r="AB83" s="314"/>
      <c r="AC83" s="314"/>
      <c r="AD83" s="314"/>
    </row>
    <row r="84" spans="1:30" s="438" customFormat="1" ht="31.5" x14ac:dyDescent="0.25">
      <c r="A84" s="167" t="s">
        <v>253</v>
      </c>
      <c r="B84" s="169" t="s">
        <v>254</v>
      </c>
      <c r="C84" s="151"/>
      <c r="D84" s="151"/>
      <c r="E84" s="164"/>
      <c r="F84" s="168"/>
      <c r="G84" s="151"/>
      <c r="H84" s="169"/>
      <c r="I84" s="152">
        <f t="shared" ref="I84:O84" si="5">I85+I91</f>
        <v>0</v>
      </c>
      <c r="J84" s="443">
        <f t="shared" si="5"/>
        <v>0</v>
      </c>
      <c r="K84" s="152">
        <f t="shared" si="5"/>
        <v>2161.6060000000002</v>
      </c>
      <c r="L84" s="152">
        <f t="shared" si="5"/>
        <v>2161.2860000000001</v>
      </c>
      <c r="M84" s="156">
        <f t="shared" si="5"/>
        <v>6285</v>
      </c>
      <c r="N84" s="152">
        <f t="shared" si="5"/>
        <v>0</v>
      </c>
      <c r="O84" s="152">
        <f t="shared" si="5"/>
        <v>6285</v>
      </c>
      <c r="P84" s="152"/>
      <c r="Q84" s="152"/>
      <c r="R84" s="152"/>
      <c r="S84" s="320"/>
      <c r="T84" s="318"/>
      <c r="U84" s="318"/>
      <c r="V84" s="318"/>
      <c r="W84" s="318"/>
      <c r="X84" s="318"/>
      <c r="Y84" s="318"/>
      <c r="Z84" s="318"/>
      <c r="AA84" s="318"/>
      <c r="AB84" s="318"/>
      <c r="AC84" s="318"/>
      <c r="AD84" s="318"/>
    </row>
    <row r="85" spans="1:30" s="438" customFormat="1" ht="56.25" customHeight="1" x14ac:dyDescent="0.25">
      <c r="A85" s="167"/>
      <c r="B85" s="169" t="s">
        <v>272</v>
      </c>
      <c r="C85" s="151"/>
      <c r="D85" s="151"/>
      <c r="E85" s="164"/>
      <c r="F85" s="168"/>
      <c r="G85" s="151"/>
      <c r="H85" s="169"/>
      <c r="I85" s="163"/>
      <c r="J85" s="146"/>
      <c r="K85" s="170">
        <f>SUM(K86:K90)</f>
        <v>0</v>
      </c>
      <c r="L85" s="170">
        <f>SUM(L86:L90)</f>
        <v>0</v>
      </c>
      <c r="M85" s="171">
        <f>SUM(M86:M90)</f>
        <v>0</v>
      </c>
      <c r="N85" s="170">
        <f>SUM(N86:N90)</f>
        <v>0</v>
      </c>
      <c r="O85" s="170">
        <f>SUM(O86:O90)</f>
        <v>0</v>
      </c>
      <c r="P85" s="170"/>
      <c r="Q85" s="170"/>
      <c r="R85" s="170"/>
      <c r="S85" s="320"/>
      <c r="T85" s="318"/>
      <c r="U85" s="318"/>
      <c r="V85" s="318"/>
      <c r="W85" s="318"/>
      <c r="X85" s="318"/>
      <c r="Y85" s="318"/>
      <c r="Z85" s="318"/>
      <c r="AA85" s="318"/>
      <c r="AB85" s="318"/>
      <c r="AC85" s="318"/>
      <c r="AD85" s="318"/>
    </row>
    <row r="86" spans="1:30" s="438" customFormat="1" ht="30.75" hidden="1" customHeight="1" x14ac:dyDescent="0.25">
      <c r="A86" s="141"/>
      <c r="B86" s="367"/>
      <c r="C86" s="142"/>
      <c r="D86" s="142"/>
      <c r="E86" s="142"/>
      <c r="F86" s="155"/>
      <c r="G86" s="147"/>
      <c r="H86" s="147"/>
      <c r="I86" s="147"/>
      <c r="J86" s="146"/>
      <c r="K86" s="147"/>
      <c r="L86" s="147"/>
      <c r="M86" s="142"/>
      <c r="N86" s="147"/>
      <c r="O86" s="152"/>
      <c r="P86" s="152"/>
      <c r="Q86" s="152"/>
      <c r="R86" s="152"/>
      <c r="S86" s="320"/>
      <c r="T86" s="318"/>
      <c r="U86" s="318"/>
      <c r="V86" s="318"/>
      <c r="W86" s="318"/>
      <c r="X86" s="318"/>
      <c r="Y86" s="318"/>
      <c r="Z86" s="318"/>
      <c r="AA86" s="318"/>
      <c r="AB86" s="318"/>
      <c r="AC86" s="318"/>
      <c r="AD86" s="318"/>
    </row>
    <row r="87" spans="1:30" s="438" customFormat="1" ht="15.75" hidden="1" x14ac:dyDescent="0.25">
      <c r="A87" s="481"/>
      <c r="B87" s="367"/>
      <c r="C87" s="142"/>
      <c r="D87" s="142"/>
      <c r="E87" s="142"/>
      <c r="F87" s="155"/>
      <c r="G87" s="147"/>
      <c r="H87" s="147"/>
      <c r="I87" s="147"/>
      <c r="J87" s="146"/>
      <c r="K87" s="147"/>
      <c r="L87" s="147"/>
      <c r="M87" s="142"/>
      <c r="N87" s="147"/>
      <c r="O87" s="152"/>
      <c r="P87" s="152"/>
      <c r="Q87" s="152"/>
      <c r="R87" s="152"/>
      <c r="S87" s="320"/>
      <c r="T87" s="318"/>
      <c r="U87" s="318"/>
      <c r="V87" s="318"/>
      <c r="W87" s="318"/>
      <c r="X87" s="318"/>
      <c r="Y87" s="318"/>
      <c r="Z87" s="318"/>
      <c r="AA87" s="318"/>
      <c r="AB87" s="318"/>
      <c r="AC87" s="318"/>
      <c r="AD87" s="318"/>
    </row>
    <row r="88" spans="1:30" s="438" customFormat="1" ht="15.75" hidden="1" customHeight="1" x14ac:dyDescent="0.25">
      <c r="A88" s="141"/>
      <c r="B88" s="367"/>
      <c r="C88" s="142"/>
      <c r="D88" s="142"/>
      <c r="E88" s="142"/>
      <c r="F88" s="155"/>
      <c r="G88" s="147"/>
      <c r="H88" s="147"/>
      <c r="I88" s="147"/>
      <c r="J88" s="146"/>
      <c r="K88" s="147"/>
      <c r="L88" s="147"/>
      <c r="M88" s="142"/>
      <c r="N88" s="147"/>
      <c r="O88" s="152"/>
      <c r="P88" s="152"/>
      <c r="Q88" s="152"/>
      <c r="R88" s="152"/>
      <c r="S88" s="320"/>
      <c r="T88" s="318"/>
      <c r="U88" s="318"/>
      <c r="V88" s="318"/>
      <c r="W88" s="318"/>
      <c r="X88" s="318"/>
      <c r="Y88" s="318"/>
      <c r="Z88" s="318"/>
      <c r="AA88" s="318"/>
      <c r="AB88" s="318"/>
      <c r="AC88" s="318"/>
      <c r="AD88" s="318"/>
    </row>
    <row r="89" spans="1:30" s="438" customFormat="1" ht="15.75" hidden="1" customHeight="1" x14ac:dyDescent="0.25">
      <c r="A89" s="481"/>
      <c r="B89" s="367"/>
      <c r="C89" s="142"/>
      <c r="D89" s="142"/>
      <c r="E89" s="142"/>
      <c r="F89" s="155"/>
      <c r="G89" s="147"/>
      <c r="H89" s="147"/>
      <c r="I89" s="147"/>
      <c r="J89" s="146"/>
      <c r="K89" s="147"/>
      <c r="L89" s="147"/>
      <c r="M89" s="142"/>
      <c r="N89" s="147"/>
      <c r="O89" s="152"/>
      <c r="P89" s="152"/>
      <c r="Q89" s="152"/>
      <c r="R89" s="152"/>
      <c r="S89" s="320"/>
      <c r="T89" s="318"/>
      <c r="U89" s="318"/>
      <c r="V89" s="318"/>
      <c r="W89" s="318"/>
      <c r="X89" s="318"/>
      <c r="Y89" s="318"/>
      <c r="Z89" s="318"/>
      <c r="AA89" s="318"/>
      <c r="AB89" s="318"/>
      <c r="AC89" s="318"/>
      <c r="AD89" s="318"/>
    </row>
    <row r="90" spans="1:30" s="438" customFormat="1" ht="15.75" hidden="1" customHeight="1" x14ac:dyDescent="0.25">
      <c r="A90" s="141"/>
      <c r="B90" s="367"/>
      <c r="C90" s="142"/>
      <c r="D90" s="142"/>
      <c r="E90" s="142"/>
      <c r="F90" s="155"/>
      <c r="G90" s="147"/>
      <c r="H90" s="147"/>
      <c r="I90" s="147"/>
      <c r="J90" s="146"/>
      <c r="K90" s="147"/>
      <c r="L90" s="147"/>
      <c r="M90" s="142"/>
      <c r="N90" s="147"/>
      <c r="O90" s="152"/>
      <c r="P90" s="152"/>
      <c r="Q90" s="152"/>
      <c r="R90" s="152"/>
      <c r="S90" s="320"/>
      <c r="T90" s="318"/>
      <c r="U90" s="318"/>
      <c r="V90" s="318"/>
      <c r="W90" s="318"/>
      <c r="X90" s="318"/>
      <c r="Y90" s="318"/>
      <c r="Z90" s="318"/>
      <c r="AA90" s="318"/>
      <c r="AB90" s="318"/>
      <c r="AC90" s="318"/>
      <c r="AD90" s="318"/>
    </row>
    <row r="91" spans="1:30" s="438" customFormat="1" ht="15.75" hidden="1" customHeight="1" x14ac:dyDescent="0.25">
      <c r="A91" s="167"/>
      <c r="B91" s="169" t="s">
        <v>273</v>
      </c>
      <c r="C91" s="156"/>
      <c r="D91" s="156"/>
      <c r="E91" s="152"/>
      <c r="F91" s="172"/>
      <c r="G91" s="152"/>
      <c r="H91" s="152"/>
      <c r="I91" s="152"/>
      <c r="J91" s="443"/>
      <c r="K91" s="152">
        <f>SUM(K92:K100)</f>
        <v>2161.6060000000002</v>
      </c>
      <c r="L91" s="152">
        <f>SUM(L92:L100)</f>
        <v>2161.2860000000001</v>
      </c>
      <c r="M91" s="152">
        <f>SUM(M92:M100)</f>
        <v>6285</v>
      </c>
      <c r="N91" s="152">
        <f>SUM(N92:N100)</f>
        <v>0</v>
      </c>
      <c r="O91" s="152">
        <f>SUM(O92:O100)</f>
        <v>6285</v>
      </c>
      <c r="P91" s="152"/>
      <c r="Q91" s="152"/>
      <c r="R91" s="152"/>
      <c r="S91" s="320"/>
      <c r="T91" s="318"/>
      <c r="U91" s="318"/>
      <c r="V91" s="318"/>
      <c r="W91" s="318"/>
      <c r="X91" s="318"/>
      <c r="Y91" s="318"/>
      <c r="Z91" s="318"/>
      <c r="AA91" s="318"/>
      <c r="AB91" s="318"/>
      <c r="AC91" s="318"/>
      <c r="AD91" s="318"/>
    </row>
    <row r="92" spans="1:30" s="368" customFormat="1" ht="15.75" hidden="1" customHeight="1" x14ac:dyDescent="0.25">
      <c r="A92" s="261">
        <v>11</v>
      </c>
      <c r="B92" s="362" t="s">
        <v>399</v>
      </c>
      <c r="C92" s="241" t="s">
        <v>397</v>
      </c>
      <c r="D92" s="244" t="s">
        <v>264</v>
      </c>
      <c r="E92" s="241" t="s">
        <v>265</v>
      </c>
      <c r="F92" s="242">
        <v>7553444</v>
      </c>
      <c r="G92" s="243">
        <v>311</v>
      </c>
      <c r="H92" s="243"/>
      <c r="I92" s="243" t="s">
        <v>391</v>
      </c>
      <c r="J92" s="265" t="s">
        <v>400</v>
      </c>
      <c r="K92" s="243">
        <v>401.286</v>
      </c>
      <c r="L92" s="243">
        <v>401.286</v>
      </c>
      <c r="M92" s="243">
        <v>400</v>
      </c>
      <c r="N92" s="243"/>
      <c r="O92" s="243">
        <v>400</v>
      </c>
      <c r="P92" s="243"/>
      <c r="Q92" s="243"/>
      <c r="R92" s="243"/>
      <c r="S92" s="350"/>
      <c r="T92" s="336"/>
      <c r="U92" s="336"/>
      <c r="V92" s="336"/>
      <c r="W92" s="336"/>
      <c r="X92" s="336"/>
      <c r="Y92" s="336"/>
      <c r="Z92" s="336"/>
      <c r="AA92" s="336"/>
      <c r="AB92" s="336"/>
      <c r="AC92" s="336"/>
      <c r="AD92" s="336"/>
    </row>
    <row r="93" spans="1:30" s="368" customFormat="1" ht="15.75" hidden="1" customHeight="1" x14ac:dyDescent="0.25">
      <c r="A93" s="261">
        <v>12</v>
      </c>
      <c r="B93" s="362" t="s">
        <v>401</v>
      </c>
      <c r="C93" s="241" t="s">
        <v>397</v>
      </c>
      <c r="D93" s="244" t="s">
        <v>264</v>
      </c>
      <c r="E93" s="241" t="s">
        <v>265</v>
      </c>
      <c r="F93" s="242">
        <v>7566877</v>
      </c>
      <c r="G93" s="243">
        <v>311</v>
      </c>
      <c r="H93" s="243"/>
      <c r="I93" s="243" t="s">
        <v>384</v>
      </c>
      <c r="J93" s="265" t="s">
        <v>402</v>
      </c>
      <c r="K93" s="243">
        <v>281</v>
      </c>
      <c r="L93" s="243">
        <v>281</v>
      </c>
      <c r="M93" s="243">
        <v>280</v>
      </c>
      <c r="N93" s="243"/>
      <c r="O93" s="243">
        <v>280</v>
      </c>
      <c r="P93" s="243"/>
      <c r="Q93" s="243"/>
      <c r="R93" s="243"/>
      <c r="S93" s="350"/>
      <c r="T93" s="336"/>
      <c r="U93" s="336"/>
      <c r="V93" s="336"/>
      <c r="W93" s="336"/>
      <c r="X93" s="336"/>
      <c r="Y93" s="336"/>
      <c r="Z93" s="336"/>
      <c r="AA93" s="336"/>
      <c r="AB93" s="336"/>
      <c r="AC93" s="336"/>
      <c r="AD93" s="336"/>
    </row>
    <row r="94" spans="1:30" s="368" customFormat="1" ht="122.25" hidden="1" customHeight="1" x14ac:dyDescent="0.25">
      <c r="A94" s="261">
        <v>13</v>
      </c>
      <c r="B94" s="362" t="s">
        <v>403</v>
      </c>
      <c r="C94" s="241" t="s">
        <v>269</v>
      </c>
      <c r="D94" s="244" t="s">
        <v>264</v>
      </c>
      <c r="E94" s="241" t="s">
        <v>265</v>
      </c>
      <c r="F94" s="242">
        <v>7566876</v>
      </c>
      <c r="G94" s="243">
        <v>311</v>
      </c>
      <c r="H94" s="243"/>
      <c r="I94" s="243" t="s">
        <v>384</v>
      </c>
      <c r="J94" s="265" t="s">
        <v>404</v>
      </c>
      <c r="K94" s="243">
        <v>734</v>
      </c>
      <c r="L94" s="243">
        <v>734</v>
      </c>
      <c r="M94" s="243">
        <v>730</v>
      </c>
      <c r="N94" s="243"/>
      <c r="O94" s="243">
        <v>730</v>
      </c>
      <c r="P94" s="243"/>
      <c r="Q94" s="243"/>
      <c r="R94" s="243"/>
      <c r="S94" s="350"/>
      <c r="T94" s="336"/>
      <c r="U94" s="336"/>
      <c r="V94" s="336"/>
      <c r="W94" s="336"/>
      <c r="X94" s="336"/>
      <c r="Y94" s="336"/>
      <c r="Z94" s="336"/>
      <c r="AA94" s="336"/>
      <c r="AB94" s="336"/>
      <c r="AC94" s="336"/>
      <c r="AD94" s="336"/>
    </row>
    <row r="95" spans="1:30" s="368" customFormat="1" ht="15.75" hidden="1" customHeight="1" x14ac:dyDescent="0.25">
      <c r="A95" s="261">
        <v>14</v>
      </c>
      <c r="B95" s="362" t="s">
        <v>405</v>
      </c>
      <c r="C95" s="241" t="s">
        <v>269</v>
      </c>
      <c r="D95" s="244" t="s">
        <v>264</v>
      </c>
      <c r="E95" s="241" t="s">
        <v>265</v>
      </c>
      <c r="F95" s="242">
        <v>7567793</v>
      </c>
      <c r="G95" s="243">
        <v>311</v>
      </c>
      <c r="H95" s="243"/>
      <c r="I95" s="243"/>
      <c r="J95" s="265" t="s">
        <v>406</v>
      </c>
      <c r="K95" s="243">
        <v>745.32</v>
      </c>
      <c r="L95" s="243">
        <v>745</v>
      </c>
      <c r="M95" s="243">
        <v>740</v>
      </c>
      <c r="N95" s="243"/>
      <c r="O95" s="243">
        <v>740</v>
      </c>
      <c r="P95" s="243"/>
      <c r="Q95" s="243"/>
      <c r="R95" s="382"/>
      <c r="S95" s="471" t="s">
        <v>390</v>
      </c>
      <c r="T95" s="336"/>
      <c r="U95" s="336"/>
      <c r="V95" s="336"/>
      <c r="W95" s="336"/>
      <c r="X95" s="336"/>
      <c r="Y95" s="336"/>
      <c r="Z95" s="336"/>
      <c r="AA95" s="336"/>
      <c r="AB95" s="336"/>
      <c r="AC95" s="336"/>
      <c r="AD95" s="336"/>
    </row>
    <row r="96" spans="1:30" s="368" customFormat="1" ht="15.75" customHeight="1" x14ac:dyDescent="0.25">
      <c r="A96" s="261">
        <v>15</v>
      </c>
      <c r="B96" s="362" t="s">
        <v>407</v>
      </c>
      <c r="C96" s="241" t="s">
        <v>271</v>
      </c>
      <c r="D96" s="244" t="s">
        <v>264</v>
      </c>
      <c r="E96" s="241" t="s">
        <v>265</v>
      </c>
      <c r="F96" s="242">
        <v>7566874</v>
      </c>
      <c r="G96" s="243">
        <v>311</v>
      </c>
      <c r="H96" s="243"/>
      <c r="I96" s="243" t="s">
        <v>324</v>
      </c>
      <c r="J96" s="482"/>
      <c r="K96" s="243"/>
      <c r="L96" s="243"/>
      <c r="M96" s="243">
        <v>1240</v>
      </c>
      <c r="N96" s="243"/>
      <c r="O96" s="243">
        <v>1240</v>
      </c>
      <c r="P96" s="243"/>
      <c r="Q96" s="243"/>
      <c r="R96" s="243"/>
      <c r="S96" s="350"/>
      <c r="T96" s="336"/>
      <c r="U96" s="336"/>
      <c r="V96" s="336"/>
      <c r="W96" s="336"/>
      <c r="X96" s="336"/>
      <c r="Y96" s="336"/>
      <c r="Z96" s="336"/>
      <c r="AA96" s="336"/>
      <c r="AB96" s="336"/>
      <c r="AC96" s="336"/>
      <c r="AD96" s="336"/>
    </row>
    <row r="97" spans="1:30" s="486" customFormat="1" ht="36" hidden="1" customHeight="1" x14ac:dyDescent="0.25">
      <c r="A97" s="261">
        <v>16</v>
      </c>
      <c r="B97" s="362" t="s">
        <v>408</v>
      </c>
      <c r="C97" s="241" t="s">
        <v>269</v>
      </c>
      <c r="D97" s="244" t="s">
        <v>264</v>
      </c>
      <c r="E97" s="241" t="s">
        <v>265</v>
      </c>
      <c r="F97" s="242">
        <v>7566878</v>
      </c>
      <c r="G97" s="243">
        <v>311</v>
      </c>
      <c r="H97" s="243"/>
      <c r="I97" s="243" t="s">
        <v>384</v>
      </c>
      <c r="J97" s="482"/>
      <c r="K97" s="243"/>
      <c r="L97" s="243"/>
      <c r="M97" s="243">
        <v>1900</v>
      </c>
      <c r="N97" s="243"/>
      <c r="O97" s="243">
        <v>1900</v>
      </c>
      <c r="P97" s="483"/>
      <c r="Q97" s="483"/>
      <c r="R97" s="483"/>
      <c r="S97" s="484"/>
      <c r="T97" s="485"/>
      <c r="U97" s="485"/>
      <c r="V97" s="485"/>
      <c r="W97" s="485"/>
      <c r="X97" s="485"/>
      <c r="Y97" s="485"/>
      <c r="Z97" s="485"/>
      <c r="AA97" s="485"/>
      <c r="AB97" s="485"/>
      <c r="AC97" s="485"/>
      <c r="AD97" s="485"/>
    </row>
    <row r="98" spans="1:30" s="368" customFormat="1" ht="47.25" x14ac:dyDescent="0.25">
      <c r="A98" s="261">
        <v>17</v>
      </c>
      <c r="B98" s="487" t="s">
        <v>409</v>
      </c>
      <c r="C98" s="488" t="s">
        <v>397</v>
      </c>
      <c r="D98" s="244" t="s">
        <v>264</v>
      </c>
      <c r="E98" s="488" t="s">
        <v>265</v>
      </c>
      <c r="F98" s="242">
        <v>7566873</v>
      </c>
      <c r="G98" s="243">
        <v>312</v>
      </c>
      <c r="H98" s="243"/>
      <c r="I98" s="243"/>
      <c r="J98" s="482"/>
      <c r="K98" s="243"/>
      <c r="L98" s="243"/>
      <c r="M98" s="243">
        <v>150</v>
      </c>
      <c r="N98" s="243"/>
      <c r="O98" s="243">
        <v>150</v>
      </c>
      <c r="P98" s="243"/>
      <c r="Q98" s="243"/>
      <c r="R98" s="382"/>
      <c r="S98" s="471" t="s">
        <v>390</v>
      </c>
      <c r="T98" s="336"/>
      <c r="U98" s="336"/>
      <c r="V98" s="336"/>
      <c r="W98" s="336"/>
      <c r="X98" s="336"/>
      <c r="Y98" s="336"/>
      <c r="Z98" s="336"/>
      <c r="AA98" s="336"/>
      <c r="AB98" s="336"/>
      <c r="AC98" s="336"/>
      <c r="AD98" s="336"/>
    </row>
    <row r="99" spans="1:30" s="368" customFormat="1" ht="47.25" x14ac:dyDescent="0.25">
      <c r="A99" s="261">
        <v>18</v>
      </c>
      <c r="B99" s="489" t="s">
        <v>410</v>
      </c>
      <c r="C99" s="241" t="s">
        <v>270</v>
      </c>
      <c r="D99" s="244" t="s">
        <v>264</v>
      </c>
      <c r="E99" s="488" t="s">
        <v>265</v>
      </c>
      <c r="F99" s="242">
        <v>7656893</v>
      </c>
      <c r="G99" s="243">
        <v>312</v>
      </c>
      <c r="H99" s="243"/>
      <c r="I99" s="243"/>
      <c r="J99" s="482"/>
      <c r="K99" s="243"/>
      <c r="L99" s="243"/>
      <c r="M99" s="243">
        <v>265</v>
      </c>
      <c r="N99" s="243"/>
      <c r="O99" s="243">
        <v>265</v>
      </c>
      <c r="P99" s="243"/>
      <c r="Q99" s="243"/>
      <c r="R99" s="382"/>
      <c r="S99" s="471" t="s">
        <v>390</v>
      </c>
      <c r="T99" s="336"/>
      <c r="U99" s="336"/>
      <c r="V99" s="336"/>
      <c r="W99" s="336"/>
      <c r="X99" s="336"/>
      <c r="Y99" s="336"/>
      <c r="Z99" s="336"/>
      <c r="AA99" s="336"/>
      <c r="AB99" s="336"/>
      <c r="AC99" s="336"/>
      <c r="AD99" s="336"/>
    </row>
    <row r="100" spans="1:30" s="368" customFormat="1" ht="55.5" customHeight="1" x14ac:dyDescent="0.25">
      <c r="A100" s="261">
        <v>19</v>
      </c>
      <c r="B100" s="487" t="s">
        <v>411</v>
      </c>
      <c r="C100" s="241" t="s">
        <v>270</v>
      </c>
      <c r="D100" s="244" t="s">
        <v>264</v>
      </c>
      <c r="E100" s="488" t="s">
        <v>265</v>
      </c>
      <c r="F100" s="242">
        <v>7566872</v>
      </c>
      <c r="G100" s="243">
        <v>312</v>
      </c>
      <c r="H100" s="243"/>
      <c r="I100" s="243"/>
      <c r="J100" s="265"/>
      <c r="K100" s="243"/>
      <c r="L100" s="243"/>
      <c r="M100" s="243">
        <v>580</v>
      </c>
      <c r="N100" s="243"/>
      <c r="O100" s="243">
        <v>580</v>
      </c>
      <c r="P100" s="243"/>
      <c r="Q100" s="243"/>
      <c r="R100" s="382"/>
      <c r="S100" s="471" t="s">
        <v>390</v>
      </c>
      <c r="T100" s="336"/>
      <c r="U100" s="336"/>
      <c r="V100" s="336"/>
      <c r="W100" s="336"/>
      <c r="X100" s="336"/>
      <c r="Y100" s="336"/>
      <c r="Z100" s="336"/>
      <c r="AA100" s="336"/>
      <c r="AB100" s="336"/>
      <c r="AC100" s="336"/>
      <c r="AD100" s="336"/>
    </row>
    <row r="101" spans="1:30" s="437" customFormat="1" ht="15.75" x14ac:dyDescent="0.25">
      <c r="A101" s="148" t="s">
        <v>255</v>
      </c>
      <c r="B101" s="169" t="s">
        <v>256</v>
      </c>
      <c r="C101" s="151"/>
      <c r="D101" s="151"/>
      <c r="E101" s="151"/>
      <c r="F101" s="150"/>
      <c r="G101" s="151"/>
      <c r="H101" s="151"/>
      <c r="I101" s="151"/>
      <c r="J101" s="297"/>
      <c r="K101" s="152">
        <f>K102+K105</f>
        <v>0</v>
      </c>
      <c r="L101" s="152">
        <f>L102+L105</f>
        <v>0</v>
      </c>
      <c r="M101" s="152">
        <f>M102+M105</f>
        <v>0</v>
      </c>
      <c r="N101" s="152">
        <f>N102+N105</f>
        <v>0</v>
      </c>
      <c r="O101" s="152">
        <f>O102+O105</f>
        <v>0</v>
      </c>
      <c r="P101" s="152"/>
      <c r="Q101" s="152"/>
      <c r="R101" s="152"/>
      <c r="S101" s="320"/>
      <c r="T101" s="314"/>
      <c r="U101" s="314"/>
      <c r="V101" s="314"/>
      <c r="W101" s="314"/>
      <c r="X101" s="314"/>
      <c r="Y101" s="314"/>
      <c r="Z101" s="314"/>
      <c r="AA101" s="314"/>
      <c r="AB101" s="314"/>
      <c r="AC101" s="314"/>
      <c r="AD101" s="314"/>
    </row>
    <row r="102" spans="1:30" s="437" customFormat="1" ht="15.75" hidden="1" x14ac:dyDescent="0.25">
      <c r="A102" s="148"/>
      <c r="B102" s="169" t="s">
        <v>274</v>
      </c>
      <c r="C102" s="151"/>
      <c r="D102" s="151"/>
      <c r="E102" s="151"/>
      <c r="F102" s="150"/>
      <c r="G102" s="151"/>
      <c r="H102" s="151"/>
      <c r="I102" s="151"/>
      <c r="J102" s="297"/>
      <c r="K102" s="152">
        <f>K103</f>
        <v>0</v>
      </c>
      <c r="L102" s="152">
        <f>L103</f>
        <v>0</v>
      </c>
      <c r="M102" s="152">
        <f>M103</f>
        <v>0</v>
      </c>
      <c r="N102" s="152">
        <f>N103</f>
        <v>0</v>
      </c>
      <c r="O102" s="152">
        <f>O104</f>
        <v>0</v>
      </c>
      <c r="P102" s="152"/>
      <c r="Q102" s="152"/>
      <c r="R102" s="152"/>
      <c r="S102" s="320"/>
      <c r="T102" s="314"/>
      <c r="U102" s="314"/>
      <c r="V102" s="314"/>
      <c r="W102" s="314"/>
      <c r="X102" s="314"/>
      <c r="Y102" s="314"/>
      <c r="Z102" s="314"/>
      <c r="AA102" s="314"/>
      <c r="AB102" s="314"/>
      <c r="AC102" s="314"/>
      <c r="AD102" s="314"/>
    </row>
    <row r="103" spans="1:30" s="314" customFormat="1" ht="16.5" hidden="1" customHeight="1" x14ac:dyDescent="0.25">
      <c r="A103" s="142"/>
      <c r="B103" s="462"/>
      <c r="C103" s="145"/>
      <c r="D103" s="142"/>
      <c r="E103" s="146"/>
      <c r="F103" s="144"/>
      <c r="G103" s="142"/>
      <c r="H103" s="142"/>
      <c r="I103" s="163"/>
      <c r="J103" s="146"/>
      <c r="K103" s="147"/>
      <c r="L103" s="147"/>
      <c r="M103" s="142"/>
      <c r="N103" s="147"/>
      <c r="O103" s="152"/>
      <c r="P103" s="152"/>
      <c r="Q103" s="152"/>
      <c r="R103" s="152"/>
      <c r="S103" s="320"/>
    </row>
    <row r="104" spans="1:30" s="375" customFormat="1" ht="15.75" hidden="1" customHeight="1" x14ac:dyDescent="0.25">
      <c r="A104" s="259"/>
      <c r="B104" s="362"/>
      <c r="C104" s="264"/>
      <c r="D104" s="264"/>
      <c r="E104" s="264"/>
      <c r="F104" s="266"/>
      <c r="G104" s="264"/>
      <c r="H104" s="264"/>
      <c r="I104" s="264"/>
      <c r="J104" s="265"/>
      <c r="K104" s="243"/>
      <c r="L104" s="243"/>
      <c r="M104" s="243"/>
      <c r="N104" s="490"/>
      <c r="O104" s="243"/>
      <c r="P104" s="268"/>
      <c r="Q104" s="268"/>
      <c r="R104" s="259"/>
      <c r="S104" s="350"/>
    </row>
    <row r="105" spans="1:30" s="437" customFormat="1" ht="15.75" hidden="1" customHeight="1" x14ac:dyDescent="0.25">
      <c r="A105" s="148"/>
      <c r="B105" s="169" t="s">
        <v>273</v>
      </c>
      <c r="C105" s="151"/>
      <c r="D105" s="151"/>
      <c r="E105" s="151"/>
      <c r="F105" s="150"/>
      <c r="G105" s="151"/>
      <c r="H105" s="151"/>
      <c r="I105" s="151"/>
      <c r="J105" s="297"/>
      <c r="K105" s="152">
        <f>K106</f>
        <v>0</v>
      </c>
      <c r="L105" s="152">
        <f>L106</f>
        <v>0</v>
      </c>
      <c r="M105" s="152">
        <f>M106</f>
        <v>0</v>
      </c>
      <c r="N105" s="152">
        <f>N106</f>
        <v>0</v>
      </c>
      <c r="O105" s="152"/>
      <c r="P105" s="152"/>
      <c r="Q105" s="152"/>
      <c r="R105" s="152"/>
      <c r="S105" s="320"/>
      <c r="T105" s="314"/>
      <c r="U105" s="314"/>
      <c r="V105" s="314"/>
      <c r="W105" s="314"/>
      <c r="X105" s="314"/>
      <c r="Y105" s="314"/>
      <c r="Z105" s="314"/>
      <c r="AA105" s="314"/>
      <c r="AB105" s="314"/>
      <c r="AC105" s="314"/>
      <c r="AD105" s="314"/>
    </row>
    <row r="106" spans="1:30" s="437" customFormat="1" ht="15.75" hidden="1" x14ac:dyDescent="0.25">
      <c r="A106" s="148"/>
      <c r="B106" s="462"/>
      <c r="C106" s="145"/>
      <c r="D106" s="142"/>
      <c r="E106" s="146"/>
      <c r="F106" s="144"/>
      <c r="G106" s="142"/>
      <c r="H106" s="142"/>
      <c r="I106" s="163"/>
      <c r="J106" s="146"/>
      <c r="K106" s="147"/>
      <c r="L106" s="147"/>
      <c r="M106" s="142"/>
      <c r="N106" s="147"/>
      <c r="O106" s="152"/>
      <c r="P106" s="152"/>
      <c r="Q106" s="152"/>
      <c r="R106" s="152"/>
      <c r="S106" s="320"/>
      <c r="T106" s="314"/>
      <c r="U106" s="314"/>
      <c r="V106" s="314"/>
      <c r="W106" s="314"/>
      <c r="X106" s="314"/>
      <c r="Y106" s="314"/>
      <c r="Z106" s="314"/>
      <c r="AA106" s="314"/>
      <c r="AB106" s="314"/>
      <c r="AC106" s="314"/>
      <c r="AD106" s="314"/>
    </row>
    <row r="107" spans="1:30" s="437" customFormat="1" ht="15.75" customHeight="1" x14ac:dyDescent="0.25">
      <c r="A107" s="148" t="s">
        <v>257</v>
      </c>
      <c r="B107" s="169" t="s">
        <v>275</v>
      </c>
      <c r="C107" s="151"/>
      <c r="D107" s="151"/>
      <c r="E107" s="151"/>
      <c r="F107" s="150"/>
      <c r="G107" s="151"/>
      <c r="H107" s="151"/>
      <c r="I107" s="151"/>
      <c r="J107" s="297"/>
      <c r="K107" s="152">
        <f>K108+K111</f>
        <v>0</v>
      </c>
      <c r="L107" s="152">
        <f>L108+L111</f>
        <v>0</v>
      </c>
      <c r="M107" s="152">
        <f>M108+M111</f>
        <v>0</v>
      </c>
      <c r="N107" s="152">
        <f>N108+N111</f>
        <v>0</v>
      </c>
      <c r="O107" s="152">
        <f>O108+O111</f>
        <v>0</v>
      </c>
      <c r="P107" s="173"/>
      <c r="Q107" s="173"/>
      <c r="R107" s="173"/>
      <c r="S107" s="320"/>
      <c r="T107" s="314"/>
      <c r="U107" s="314"/>
      <c r="V107" s="314"/>
      <c r="W107" s="314"/>
      <c r="X107" s="314"/>
      <c r="Y107" s="314"/>
      <c r="Z107" s="314"/>
      <c r="AA107" s="314"/>
      <c r="AB107" s="314"/>
      <c r="AC107" s="314"/>
      <c r="AD107" s="314"/>
    </row>
    <row r="108" spans="1:30" s="437" customFormat="1" ht="15.75" hidden="1" customHeight="1" x14ac:dyDescent="0.25">
      <c r="A108" s="148"/>
      <c r="B108" s="169" t="s">
        <v>276</v>
      </c>
      <c r="C108" s="151"/>
      <c r="D108" s="151"/>
      <c r="E108" s="151"/>
      <c r="F108" s="150"/>
      <c r="G108" s="151"/>
      <c r="H108" s="151"/>
      <c r="I108" s="151"/>
      <c r="J108" s="297"/>
      <c r="K108" s="152">
        <f>SUM(K109:K110)</f>
        <v>0</v>
      </c>
      <c r="L108" s="152">
        <f>SUM(L109:L110)</f>
        <v>0</v>
      </c>
      <c r="M108" s="152">
        <f>SUM(M109:M110)</f>
        <v>0</v>
      </c>
      <c r="N108" s="152">
        <f>SUM(N109:N110)</f>
        <v>0</v>
      </c>
      <c r="O108" s="152">
        <f>SUM(O109:O110)</f>
        <v>0</v>
      </c>
      <c r="P108" s="173"/>
      <c r="Q108" s="173"/>
      <c r="R108" s="173"/>
      <c r="S108" s="320"/>
      <c r="T108" s="314"/>
      <c r="U108" s="314"/>
      <c r="V108" s="314"/>
      <c r="W108" s="314"/>
      <c r="X108" s="314"/>
      <c r="Y108" s="314"/>
      <c r="Z108" s="314"/>
      <c r="AA108" s="314"/>
      <c r="AB108" s="314"/>
      <c r="AC108" s="314"/>
      <c r="AD108" s="314"/>
    </row>
    <row r="109" spans="1:30" s="437" customFormat="1" ht="15.75" hidden="1" x14ac:dyDescent="0.25">
      <c r="A109" s="141"/>
      <c r="B109" s="315"/>
      <c r="C109" s="145"/>
      <c r="D109" s="142"/>
      <c r="E109" s="146"/>
      <c r="F109" s="144"/>
      <c r="G109" s="491"/>
      <c r="H109" s="142"/>
      <c r="I109" s="163"/>
      <c r="J109" s="146"/>
      <c r="K109" s="147"/>
      <c r="L109" s="147"/>
      <c r="M109" s="147"/>
      <c r="N109" s="147"/>
      <c r="O109" s="174"/>
      <c r="P109" s="173"/>
      <c r="Q109" s="173"/>
      <c r="R109" s="166"/>
      <c r="S109" s="320"/>
      <c r="T109" s="314"/>
      <c r="U109" s="314"/>
      <c r="V109" s="314"/>
      <c r="W109" s="314"/>
      <c r="X109" s="314"/>
      <c r="Y109" s="314"/>
      <c r="Z109" s="314"/>
      <c r="AA109" s="314"/>
      <c r="AB109" s="314"/>
      <c r="AC109" s="314"/>
      <c r="AD109" s="314"/>
    </row>
    <row r="110" spans="1:30" s="464" customFormat="1" ht="15.75" hidden="1" customHeight="1" x14ac:dyDescent="0.25">
      <c r="A110" s="259"/>
      <c r="B110" s="362"/>
      <c r="C110" s="264"/>
      <c r="D110" s="241"/>
      <c r="E110" s="265"/>
      <c r="F110" s="266"/>
      <c r="G110" s="275"/>
      <c r="H110" s="241"/>
      <c r="I110" s="244"/>
      <c r="J110" s="265"/>
      <c r="K110" s="243"/>
      <c r="L110" s="243"/>
      <c r="M110" s="243"/>
      <c r="N110" s="243"/>
      <c r="O110" s="490"/>
      <c r="P110" s="276"/>
      <c r="Q110" s="276"/>
      <c r="R110" s="276"/>
      <c r="S110" s="350"/>
      <c r="T110" s="375"/>
      <c r="U110" s="375"/>
      <c r="V110" s="375"/>
      <c r="W110" s="375"/>
      <c r="X110" s="375"/>
      <c r="Y110" s="375"/>
      <c r="Z110" s="375"/>
      <c r="AA110" s="375"/>
      <c r="AB110" s="375"/>
      <c r="AC110" s="375"/>
      <c r="AD110" s="375"/>
    </row>
    <row r="111" spans="1:30" s="437" customFormat="1" ht="15.75" hidden="1" x14ac:dyDescent="0.25">
      <c r="A111" s="148"/>
      <c r="B111" s="169" t="s">
        <v>273</v>
      </c>
      <c r="C111" s="151"/>
      <c r="D111" s="151"/>
      <c r="E111" s="151"/>
      <c r="F111" s="150"/>
      <c r="G111" s="151"/>
      <c r="H111" s="151"/>
      <c r="I111" s="151"/>
      <c r="J111" s="297"/>
      <c r="K111" s="152">
        <f>SUM(K112:K113)</f>
        <v>0</v>
      </c>
      <c r="L111" s="152">
        <f>SUM(L112:L113)</f>
        <v>0</v>
      </c>
      <c r="M111" s="152">
        <f>SUM(M112:M113)</f>
        <v>0</v>
      </c>
      <c r="N111" s="152">
        <f>SUM(N112:N113)</f>
        <v>0</v>
      </c>
      <c r="O111" s="173"/>
      <c r="P111" s="173"/>
      <c r="Q111" s="173"/>
      <c r="R111" s="173"/>
      <c r="S111" s="320"/>
      <c r="T111" s="314"/>
      <c r="U111" s="314"/>
      <c r="V111" s="314"/>
      <c r="W111" s="314"/>
      <c r="X111" s="314"/>
      <c r="Y111" s="314"/>
      <c r="Z111" s="314"/>
      <c r="AA111" s="314"/>
      <c r="AB111" s="314"/>
      <c r="AC111" s="314"/>
      <c r="AD111" s="314"/>
    </row>
    <row r="112" spans="1:30" s="437" customFormat="1" ht="15.75" hidden="1" customHeight="1" x14ac:dyDescent="0.25">
      <c r="A112" s="141"/>
      <c r="B112" s="315"/>
      <c r="C112" s="145"/>
      <c r="D112" s="142"/>
      <c r="E112" s="146"/>
      <c r="F112" s="144"/>
      <c r="G112" s="162"/>
      <c r="H112" s="142"/>
      <c r="I112" s="163"/>
      <c r="J112" s="146"/>
      <c r="K112" s="147"/>
      <c r="L112" s="147"/>
      <c r="M112" s="142"/>
      <c r="N112" s="147"/>
      <c r="O112" s="173"/>
      <c r="P112" s="173"/>
      <c r="Q112" s="173"/>
      <c r="R112" s="173"/>
      <c r="S112" s="320"/>
      <c r="T112" s="314"/>
      <c r="U112" s="314"/>
      <c r="V112" s="314"/>
      <c r="W112" s="314"/>
      <c r="X112" s="314"/>
      <c r="Y112" s="314"/>
      <c r="Z112" s="314"/>
      <c r="AA112" s="314"/>
      <c r="AB112" s="314"/>
      <c r="AC112" s="314"/>
      <c r="AD112" s="314"/>
    </row>
    <row r="113" spans="1:30" s="438" customFormat="1" ht="81.75" hidden="1" customHeight="1" x14ac:dyDescent="0.25">
      <c r="A113" s="141"/>
      <c r="B113" s="315"/>
      <c r="C113" s="145"/>
      <c r="D113" s="142"/>
      <c r="E113" s="146"/>
      <c r="F113" s="144"/>
      <c r="G113" s="162"/>
      <c r="H113" s="142"/>
      <c r="I113" s="163"/>
      <c r="J113" s="146"/>
      <c r="K113" s="147"/>
      <c r="L113" s="147"/>
      <c r="M113" s="142"/>
      <c r="N113" s="147"/>
      <c r="O113" s="174"/>
      <c r="P113" s="174"/>
      <c r="Q113" s="174"/>
      <c r="R113" s="174"/>
      <c r="S113" s="320"/>
      <c r="T113" s="318"/>
      <c r="U113" s="318"/>
      <c r="V113" s="318"/>
      <c r="W113" s="318"/>
      <c r="X113" s="318"/>
      <c r="Y113" s="318"/>
      <c r="Z113" s="318"/>
      <c r="AA113" s="318"/>
      <c r="AB113" s="318"/>
      <c r="AC113" s="318"/>
      <c r="AD113" s="318"/>
    </row>
    <row r="114" spans="1:30" s="438" customFormat="1" ht="15.75" x14ac:dyDescent="0.25">
      <c r="A114" s="148" t="s">
        <v>279</v>
      </c>
      <c r="B114" s="169" t="s">
        <v>319</v>
      </c>
      <c r="C114" s="145"/>
      <c r="D114" s="142"/>
      <c r="E114" s="146"/>
      <c r="F114" s="144"/>
      <c r="G114" s="142"/>
      <c r="H114" s="145"/>
      <c r="I114" s="163"/>
      <c r="J114" s="146"/>
      <c r="K114" s="152">
        <f>K115+K118</f>
        <v>0</v>
      </c>
      <c r="L114" s="152">
        <f>L115+L118</f>
        <v>0</v>
      </c>
      <c r="M114" s="152">
        <f>M115+M118</f>
        <v>8000</v>
      </c>
      <c r="N114" s="152">
        <f>N115+N118</f>
        <v>0</v>
      </c>
      <c r="O114" s="152">
        <f>O115+O118</f>
        <v>500</v>
      </c>
      <c r="P114" s="152"/>
      <c r="Q114" s="152"/>
      <c r="R114" s="152"/>
      <c r="S114" s="320"/>
      <c r="T114" s="318"/>
      <c r="U114" s="318"/>
      <c r="V114" s="318"/>
      <c r="W114" s="318"/>
      <c r="X114" s="318"/>
      <c r="Y114" s="318"/>
      <c r="Z114" s="318"/>
      <c r="AA114" s="318"/>
      <c r="AB114" s="318"/>
      <c r="AC114" s="318"/>
      <c r="AD114" s="318"/>
    </row>
    <row r="115" spans="1:30" s="438" customFormat="1" ht="15.75" x14ac:dyDescent="0.25">
      <c r="A115" s="141"/>
      <c r="B115" s="169" t="s">
        <v>276</v>
      </c>
      <c r="C115" s="145"/>
      <c r="D115" s="142"/>
      <c r="E115" s="146"/>
      <c r="F115" s="144"/>
      <c r="G115" s="142"/>
      <c r="H115" s="145"/>
      <c r="I115" s="163"/>
      <c r="J115" s="146"/>
      <c r="K115" s="152">
        <f>SUM(K116:K117)</f>
        <v>0</v>
      </c>
      <c r="L115" s="152">
        <f>SUM(L116:L117)</f>
        <v>0</v>
      </c>
      <c r="M115" s="152">
        <f>SUM(M116:M117)</f>
        <v>0</v>
      </c>
      <c r="N115" s="152">
        <f>SUM(N116:N117)</f>
        <v>0</v>
      </c>
      <c r="O115" s="152"/>
      <c r="P115" s="152"/>
      <c r="Q115" s="152"/>
      <c r="R115" s="152"/>
      <c r="S115" s="320"/>
      <c r="T115" s="318"/>
      <c r="U115" s="318"/>
      <c r="V115" s="318"/>
      <c r="W115" s="318"/>
      <c r="X115" s="318"/>
      <c r="Y115" s="318"/>
      <c r="Z115" s="318"/>
      <c r="AA115" s="318"/>
      <c r="AB115" s="318"/>
      <c r="AC115" s="318"/>
      <c r="AD115" s="318"/>
    </row>
    <row r="116" spans="1:30" s="438" customFormat="1" ht="15.75" hidden="1" customHeight="1" x14ac:dyDescent="0.25">
      <c r="A116" s="141"/>
      <c r="B116" s="358"/>
      <c r="C116" s="142"/>
      <c r="D116" s="142"/>
      <c r="E116" s="142"/>
      <c r="F116" s="155"/>
      <c r="G116" s="147"/>
      <c r="H116" s="147"/>
      <c r="I116" s="147"/>
      <c r="J116" s="146"/>
      <c r="K116" s="147"/>
      <c r="L116" s="147"/>
      <c r="M116" s="147"/>
      <c r="N116" s="147"/>
      <c r="O116" s="152"/>
      <c r="P116" s="152"/>
      <c r="Q116" s="152"/>
      <c r="R116" s="152"/>
      <c r="S116" s="320"/>
      <c r="T116" s="318"/>
      <c r="U116" s="318"/>
      <c r="V116" s="318"/>
      <c r="W116" s="318"/>
      <c r="X116" s="318"/>
      <c r="Y116" s="318"/>
      <c r="Z116" s="318"/>
      <c r="AA116" s="318"/>
      <c r="AB116" s="318"/>
      <c r="AC116" s="318"/>
      <c r="AD116" s="318"/>
    </row>
    <row r="117" spans="1:30" s="438" customFormat="1" ht="15.75" hidden="1" customHeight="1" x14ac:dyDescent="0.25">
      <c r="A117" s="141"/>
      <c r="B117" s="492"/>
      <c r="C117" s="145"/>
      <c r="D117" s="142"/>
      <c r="E117" s="146"/>
      <c r="F117" s="144"/>
      <c r="G117" s="142"/>
      <c r="H117" s="142"/>
      <c r="I117" s="163"/>
      <c r="J117" s="146"/>
      <c r="K117" s="147"/>
      <c r="L117" s="147"/>
      <c r="M117" s="147"/>
      <c r="N117" s="147"/>
      <c r="O117" s="152"/>
      <c r="P117" s="152"/>
      <c r="Q117" s="152"/>
      <c r="R117" s="152"/>
      <c r="S117" s="320"/>
      <c r="T117" s="318"/>
      <c r="U117" s="318"/>
      <c r="V117" s="318"/>
      <c r="W117" s="318"/>
      <c r="X117" s="318"/>
      <c r="Y117" s="318"/>
      <c r="Z117" s="318"/>
      <c r="AA117" s="318"/>
      <c r="AB117" s="318"/>
      <c r="AC117" s="318"/>
      <c r="AD117" s="318"/>
    </row>
    <row r="118" spans="1:30" s="494" customFormat="1" ht="15.75" x14ac:dyDescent="0.25">
      <c r="A118" s="167"/>
      <c r="B118" s="169" t="s">
        <v>273</v>
      </c>
      <c r="C118" s="151"/>
      <c r="D118" s="151"/>
      <c r="E118" s="164"/>
      <c r="F118" s="168"/>
      <c r="G118" s="151"/>
      <c r="H118" s="169"/>
      <c r="I118" s="175"/>
      <c r="J118" s="493"/>
      <c r="K118" s="152">
        <f>K120+K119</f>
        <v>0</v>
      </c>
      <c r="L118" s="152">
        <f>L120+L119</f>
        <v>0</v>
      </c>
      <c r="M118" s="152">
        <f>M120+M119</f>
        <v>8000</v>
      </c>
      <c r="N118" s="152">
        <f>N120+N119</f>
        <v>0</v>
      </c>
      <c r="O118" s="152">
        <f>O120+O119</f>
        <v>500</v>
      </c>
      <c r="P118" s="152"/>
      <c r="Q118" s="152"/>
      <c r="R118" s="152"/>
      <c r="S118" s="320"/>
      <c r="T118" s="389"/>
      <c r="U118" s="389"/>
      <c r="V118" s="389"/>
      <c r="W118" s="389"/>
      <c r="X118" s="389"/>
      <c r="Y118" s="389"/>
      <c r="Z118" s="389"/>
      <c r="AA118" s="389"/>
      <c r="AB118" s="389"/>
      <c r="AC118" s="389"/>
      <c r="AD118" s="389"/>
    </row>
    <row r="119" spans="1:30" s="497" customFormat="1" ht="53.25" customHeight="1" x14ac:dyDescent="0.25">
      <c r="A119" s="259">
        <v>20</v>
      </c>
      <c r="B119" s="487" t="s">
        <v>412</v>
      </c>
      <c r="C119" s="264" t="s">
        <v>413</v>
      </c>
      <c r="D119" s="244" t="s">
        <v>264</v>
      </c>
      <c r="E119" s="274" t="s">
        <v>265</v>
      </c>
      <c r="F119" s="266"/>
      <c r="G119" s="241">
        <v>341</v>
      </c>
      <c r="H119" s="241"/>
      <c r="I119" s="244" t="s">
        <v>324</v>
      </c>
      <c r="J119" s="265"/>
      <c r="K119" s="243"/>
      <c r="L119" s="243"/>
      <c r="M119" s="243">
        <v>8000</v>
      </c>
      <c r="N119" s="243"/>
      <c r="O119" s="495">
        <v>500</v>
      </c>
      <c r="P119" s="495"/>
      <c r="Q119" s="495"/>
      <c r="R119" s="495"/>
      <c r="S119" s="350"/>
      <c r="T119" s="496"/>
      <c r="U119" s="496"/>
      <c r="V119" s="496"/>
      <c r="W119" s="496"/>
      <c r="X119" s="496"/>
      <c r="Y119" s="496"/>
      <c r="Z119" s="496"/>
      <c r="AA119" s="496"/>
      <c r="AB119" s="496"/>
      <c r="AC119" s="496"/>
      <c r="AD119" s="496"/>
    </row>
    <row r="120" spans="1:30" s="494" customFormat="1" ht="15.75" hidden="1" customHeight="1" x14ac:dyDescent="0.25">
      <c r="A120" s="285"/>
      <c r="B120" s="367"/>
      <c r="C120" s="142"/>
      <c r="D120" s="142"/>
      <c r="E120" s="142"/>
      <c r="F120" s="155"/>
      <c r="G120" s="147"/>
      <c r="H120" s="147"/>
      <c r="I120" s="147"/>
      <c r="J120" s="146"/>
      <c r="K120" s="147"/>
      <c r="L120" s="147"/>
      <c r="M120" s="142"/>
      <c r="N120" s="147"/>
      <c r="O120" s="177"/>
      <c r="P120" s="177"/>
      <c r="Q120" s="177"/>
      <c r="R120" s="177"/>
      <c r="S120" s="320"/>
      <c r="T120" s="389"/>
      <c r="U120" s="389"/>
      <c r="V120" s="389"/>
      <c r="W120" s="389"/>
      <c r="X120" s="389"/>
      <c r="Y120" s="389"/>
      <c r="Z120" s="389"/>
      <c r="AA120" s="389"/>
      <c r="AB120" s="389"/>
      <c r="AC120" s="389"/>
      <c r="AD120" s="389"/>
    </row>
    <row r="121" spans="1:30" s="494" customFormat="1" ht="15.75" hidden="1" customHeight="1" x14ac:dyDescent="0.25">
      <c r="A121" s="285"/>
      <c r="B121" s="498" t="s">
        <v>280</v>
      </c>
      <c r="C121" s="142"/>
      <c r="D121" s="142"/>
      <c r="E121" s="142"/>
      <c r="F121" s="155"/>
      <c r="G121" s="147"/>
      <c r="H121" s="147"/>
      <c r="I121" s="147"/>
      <c r="J121" s="146"/>
      <c r="K121" s="152">
        <f>K122+K125</f>
        <v>0</v>
      </c>
      <c r="L121" s="152">
        <f>L122+L125</f>
        <v>0</v>
      </c>
      <c r="M121" s="156">
        <f>M122+M125</f>
        <v>0</v>
      </c>
      <c r="N121" s="152">
        <f>N122+N125</f>
        <v>0</v>
      </c>
      <c r="O121" s="177"/>
      <c r="P121" s="177"/>
      <c r="Q121" s="177"/>
      <c r="R121" s="177"/>
      <c r="S121" s="320"/>
      <c r="T121" s="389"/>
      <c r="U121" s="389"/>
      <c r="V121" s="389"/>
      <c r="W121" s="389"/>
      <c r="X121" s="389"/>
      <c r="Y121" s="389"/>
      <c r="Z121" s="389"/>
      <c r="AA121" s="389"/>
      <c r="AB121" s="389"/>
      <c r="AC121" s="389"/>
      <c r="AD121" s="389"/>
    </row>
    <row r="122" spans="1:30" s="494" customFormat="1" ht="15.75" x14ac:dyDescent="0.25">
      <c r="A122" s="285"/>
      <c r="B122" s="498" t="s">
        <v>236</v>
      </c>
      <c r="C122" s="142"/>
      <c r="D122" s="142"/>
      <c r="E122" s="142"/>
      <c r="F122" s="155"/>
      <c r="G122" s="147"/>
      <c r="H122" s="147"/>
      <c r="I122" s="147"/>
      <c r="J122" s="146"/>
      <c r="K122" s="152">
        <f>K124</f>
        <v>0</v>
      </c>
      <c r="L122" s="152">
        <f>L124</f>
        <v>0</v>
      </c>
      <c r="M122" s="156">
        <v>0</v>
      </c>
      <c r="N122" s="152">
        <f>N124</f>
        <v>0</v>
      </c>
      <c r="O122" s="177"/>
      <c r="P122" s="177"/>
      <c r="Q122" s="177"/>
      <c r="R122" s="177"/>
      <c r="S122" s="320"/>
      <c r="T122" s="389"/>
      <c r="U122" s="389"/>
      <c r="V122" s="389"/>
      <c r="W122" s="389"/>
      <c r="X122" s="389"/>
      <c r="Y122" s="389"/>
      <c r="Z122" s="389"/>
      <c r="AA122" s="389"/>
      <c r="AB122" s="389"/>
      <c r="AC122" s="389"/>
      <c r="AD122" s="389"/>
    </row>
    <row r="123" spans="1:30" s="494" customFormat="1" ht="15.75" hidden="1" customHeight="1" x14ac:dyDescent="0.25">
      <c r="A123" s="285"/>
      <c r="B123" s="169" t="s">
        <v>276</v>
      </c>
      <c r="C123" s="142"/>
      <c r="D123" s="142"/>
      <c r="E123" s="142"/>
      <c r="F123" s="155"/>
      <c r="G123" s="147"/>
      <c r="H123" s="147"/>
      <c r="I123" s="147"/>
      <c r="J123" s="499"/>
      <c r="K123" s="152">
        <f>K124</f>
        <v>0</v>
      </c>
      <c r="L123" s="152">
        <f>L124</f>
        <v>0</v>
      </c>
      <c r="M123" s="152"/>
      <c r="N123" s="152">
        <f>N124</f>
        <v>0</v>
      </c>
      <c r="O123" s="177"/>
      <c r="P123" s="177"/>
      <c r="Q123" s="177"/>
      <c r="R123" s="177"/>
      <c r="S123" s="320"/>
      <c r="T123" s="389"/>
      <c r="U123" s="389"/>
      <c r="V123" s="389"/>
      <c r="W123" s="389"/>
      <c r="X123" s="389"/>
      <c r="Y123" s="389"/>
      <c r="Z123" s="389"/>
      <c r="AA123" s="389"/>
      <c r="AB123" s="389"/>
      <c r="AC123" s="389"/>
      <c r="AD123" s="389"/>
    </row>
    <row r="124" spans="1:30" s="494" customFormat="1" ht="15.75" hidden="1" customHeight="1" x14ac:dyDescent="0.25">
      <c r="A124" s="285"/>
      <c r="B124" s="500"/>
      <c r="C124" s="142"/>
      <c r="D124" s="142"/>
      <c r="E124" s="142"/>
      <c r="F124" s="155"/>
      <c r="G124" s="147"/>
      <c r="H124" s="147"/>
      <c r="I124" s="147"/>
      <c r="J124" s="146"/>
      <c r="K124" s="147"/>
      <c r="L124" s="147"/>
      <c r="M124" s="178"/>
      <c r="N124" s="147"/>
      <c r="O124" s="177"/>
      <c r="P124" s="177"/>
      <c r="Q124" s="177"/>
      <c r="R124" s="177"/>
      <c r="S124" s="320"/>
      <c r="T124" s="389"/>
      <c r="U124" s="389"/>
      <c r="V124" s="389"/>
      <c r="W124" s="389"/>
      <c r="X124" s="389"/>
      <c r="Y124" s="389"/>
      <c r="Z124" s="389"/>
      <c r="AA124" s="389"/>
      <c r="AB124" s="389"/>
      <c r="AC124" s="389"/>
      <c r="AD124" s="389"/>
    </row>
    <row r="125" spans="1:30" s="494" customFormat="1" ht="15.75" x14ac:dyDescent="0.25">
      <c r="A125" s="285"/>
      <c r="B125" s="498" t="s">
        <v>240</v>
      </c>
      <c r="C125" s="142"/>
      <c r="D125" s="142"/>
      <c r="E125" s="142"/>
      <c r="F125" s="155"/>
      <c r="G125" s="147"/>
      <c r="H125" s="147"/>
      <c r="I125" s="147"/>
      <c r="J125" s="146"/>
      <c r="K125" s="152">
        <f>K128</f>
        <v>0</v>
      </c>
      <c r="L125" s="152">
        <f>L128</f>
        <v>0</v>
      </c>
      <c r="M125" s="156">
        <f>M128</f>
        <v>0</v>
      </c>
      <c r="N125" s="152">
        <f>N128</f>
        <v>0</v>
      </c>
      <c r="O125" s="177"/>
      <c r="P125" s="177"/>
      <c r="Q125" s="177"/>
      <c r="R125" s="177"/>
      <c r="S125" s="320"/>
      <c r="T125" s="389"/>
      <c r="U125" s="389"/>
      <c r="V125" s="389"/>
      <c r="W125" s="389"/>
      <c r="X125" s="389"/>
      <c r="Y125" s="389"/>
      <c r="Z125" s="389"/>
      <c r="AA125" s="389"/>
      <c r="AB125" s="389"/>
      <c r="AC125" s="389"/>
      <c r="AD125" s="389"/>
    </row>
    <row r="126" spans="1:30" s="494" customFormat="1" ht="15.75" x14ac:dyDescent="0.25">
      <c r="A126" s="285"/>
      <c r="B126" s="169" t="s">
        <v>276</v>
      </c>
      <c r="C126" s="142"/>
      <c r="D126" s="142"/>
      <c r="E126" s="142"/>
      <c r="F126" s="155"/>
      <c r="G126" s="147"/>
      <c r="H126" s="147"/>
      <c r="I126" s="147"/>
      <c r="J126" s="146"/>
      <c r="K126" s="152"/>
      <c r="L126" s="152"/>
      <c r="M126" s="277"/>
      <c r="N126" s="152"/>
      <c r="O126" s="177"/>
      <c r="P126" s="177"/>
      <c r="Q126" s="177"/>
      <c r="R126" s="177"/>
      <c r="S126" s="320"/>
      <c r="T126" s="389"/>
      <c r="U126" s="389"/>
      <c r="V126" s="389"/>
      <c r="W126" s="389"/>
      <c r="X126" s="389"/>
      <c r="Y126" s="389"/>
      <c r="Z126" s="389"/>
      <c r="AA126" s="389"/>
      <c r="AB126" s="389"/>
      <c r="AC126" s="389"/>
      <c r="AD126" s="389"/>
    </row>
    <row r="127" spans="1:30" s="494" customFormat="1" ht="15.75" x14ac:dyDescent="0.25">
      <c r="A127" s="285"/>
      <c r="B127" s="169" t="s">
        <v>273</v>
      </c>
      <c r="C127" s="142"/>
      <c r="D127" s="142"/>
      <c r="E127" s="142"/>
      <c r="F127" s="155"/>
      <c r="G127" s="147"/>
      <c r="H127" s="147"/>
      <c r="I127" s="147"/>
      <c r="J127" s="146"/>
      <c r="K127" s="152">
        <f>K128</f>
        <v>0</v>
      </c>
      <c r="L127" s="152">
        <f>L128</f>
        <v>0</v>
      </c>
      <c r="M127" s="152">
        <f>M128</f>
        <v>0</v>
      </c>
      <c r="N127" s="152">
        <f>N128</f>
        <v>0</v>
      </c>
      <c r="O127" s="177"/>
      <c r="P127" s="177"/>
      <c r="Q127" s="177"/>
      <c r="R127" s="177"/>
      <c r="S127" s="320"/>
      <c r="T127" s="389"/>
      <c r="U127" s="389"/>
      <c r="V127" s="389"/>
      <c r="W127" s="389"/>
      <c r="X127" s="389"/>
      <c r="Y127" s="389"/>
      <c r="Z127" s="389"/>
      <c r="AA127" s="389"/>
      <c r="AB127" s="389"/>
      <c r="AC127" s="389"/>
      <c r="AD127" s="389"/>
    </row>
    <row r="128" spans="1:30" s="494" customFormat="1" ht="15.75" hidden="1" customHeight="1" x14ac:dyDescent="0.25">
      <c r="A128" s="285"/>
      <c r="B128" s="448"/>
      <c r="C128" s="142"/>
      <c r="D128" s="147"/>
      <c r="E128" s="142"/>
      <c r="F128" s="155"/>
      <c r="G128" s="147"/>
      <c r="H128" s="147"/>
      <c r="I128" s="147"/>
      <c r="J128" s="146"/>
      <c r="K128" s="147"/>
      <c r="L128" s="147"/>
      <c r="M128" s="178"/>
      <c r="N128" s="147"/>
      <c r="O128" s="177"/>
      <c r="P128" s="177"/>
      <c r="Q128" s="177"/>
      <c r="R128" s="177"/>
      <c r="S128" s="320"/>
      <c r="T128" s="389"/>
      <c r="U128" s="389"/>
      <c r="V128" s="389"/>
      <c r="W128" s="389"/>
      <c r="X128" s="389"/>
      <c r="Y128" s="389"/>
      <c r="Z128" s="389"/>
      <c r="AA128" s="389"/>
      <c r="AB128" s="389"/>
      <c r="AC128" s="389"/>
      <c r="AD128" s="389"/>
    </row>
    <row r="129" spans="1:30" s="494" customFormat="1" ht="15.75" x14ac:dyDescent="0.25">
      <c r="A129" s="286" t="s">
        <v>43</v>
      </c>
      <c r="B129" s="279" t="s">
        <v>230</v>
      </c>
      <c r="C129" s="278"/>
      <c r="D129" s="278"/>
      <c r="E129" s="279"/>
      <c r="F129" s="280"/>
      <c r="G129" s="279"/>
      <c r="H129" s="279"/>
      <c r="I129" s="279"/>
      <c r="J129" s="501"/>
      <c r="K129" s="281"/>
      <c r="L129" s="281"/>
      <c r="M129" s="278"/>
      <c r="N129" s="281"/>
      <c r="O129" s="183">
        <v>1500</v>
      </c>
      <c r="P129" s="281"/>
      <c r="Q129" s="281"/>
      <c r="R129" s="281"/>
      <c r="S129" s="502"/>
      <c r="T129" s="389"/>
      <c r="U129" s="389"/>
      <c r="V129" s="389"/>
      <c r="W129" s="389"/>
      <c r="X129" s="389"/>
      <c r="Y129" s="389"/>
      <c r="Z129" s="389"/>
      <c r="AA129" s="389"/>
      <c r="AB129" s="389"/>
      <c r="AC129" s="389"/>
      <c r="AD129" s="389"/>
    </row>
    <row r="130" spans="1:30" s="494" customFormat="1" ht="15.75" x14ac:dyDescent="0.25">
      <c r="A130" s="287" t="s">
        <v>45</v>
      </c>
      <c r="B130" s="180" t="s">
        <v>71</v>
      </c>
      <c r="C130" s="179"/>
      <c r="D130" s="179"/>
      <c r="E130" s="180"/>
      <c r="F130" s="181"/>
      <c r="G130" s="180"/>
      <c r="H130" s="180"/>
      <c r="I130" s="180"/>
      <c r="J130" s="503"/>
      <c r="K130" s="182"/>
      <c r="L130" s="182"/>
      <c r="M130" s="179"/>
      <c r="N130" s="182"/>
      <c r="O130" s="183">
        <v>7868</v>
      </c>
      <c r="P130" s="183"/>
      <c r="Q130" s="183"/>
      <c r="R130" s="183"/>
      <c r="S130" s="504"/>
      <c r="T130" s="389"/>
      <c r="U130" s="389"/>
      <c r="V130" s="389"/>
      <c r="W130" s="389"/>
      <c r="X130" s="389"/>
      <c r="Y130" s="389"/>
      <c r="Z130" s="389"/>
      <c r="AA130" s="389"/>
      <c r="AB130" s="389"/>
      <c r="AC130" s="389"/>
      <c r="AD130" s="389"/>
    </row>
    <row r="132" spans="1:30" ht="15.75" hidden="1" customHeight="1" x14ac:dyDescent="0.2"/>
  </sheetData>
  <mergeCells count="23">
    <mergeCell ref="O1:R1"/>
    <mergeCell ref="O4:R4"/>
    <mergeCell ref="S4:U4"/>
    <mergeCell ref="A5:A8"/>
    <mergeCell ref="B5:B8"/>
    <mergeCell ref="C5:C8"/>
    <mergeCell ref="D5:D8"/>
    <mergeCell ref="E5:E8"/>
    <mergeCell ref="F5:F8"/>
    <mergeCell ref="G5:G8"/>
    <mergeCell ref="H5:H8"/>
    <mergeCell ref="I5:I8"/>
    <mergeCell ref="M5:M8"/>
    <mergeCell ref="N5:N8"/>
    <mergeCell ref="O5:Q6"/>
    <mergeCell ref="R5:R8"/>
    <mergeCell ref="A2:R2"/>
    <mergeCell ref="A3:R3"/>
    <mergeCell ref="K6:L7"/>
    <mergeCell ref="J5:L5"/>
    <mergeCell ref="J6:J8"/>
    <mergeCell ref="O7:O8"/>
    <mergeCell ref="P7:Q7"/>
  </mergeCells>
  <pageMargins left="0.55000000000000004" right="0.25" top="0.36" bottom="0.3" header="0" footer="0"/>
  <pageSetup paperSize="9" scale="69" orientation="landscape"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94"/>
  <sheetViews>
    <sheetView topLeftCell="E1" workbookViewId="0">
      <selection activeCell="O1" sqref="O1:R1"/>
    </sheetView>
  </sheetViews>
  <sheetFormatPr defaultRowHeight="15.75" x14ac:dyDescent="0.25"/>
  <cols>
    <col min="1" max="1" width="6.140625" style="409" customWidth="1"/>
    <col min="2" max="2" width="30.28515625" style="406" customWidth="1"/>
    <col min="3" max="5" width="9.140625" style="409"/>
    <col min="6" max="6" width="9.140625" style="410"/>
    <col min="7" max="7" width="8.85546875" style="409" customWidth="1"/>
    <col min="8" max="8" width="8" style="406" customWidth="1"/>
    <col min="9" max="9" width="9.140625" style="409"/>
    <col min="10" max="10" width="20.140625" style="409" customWidth="1"/>
    <col min="11" max="12" width="11.5703125" style="411" customWidth="1"/>
    <col min="13" max="13" width="11.85546875" style="411" customWidth="1"/>
    <col min="14" max="14" width="11.28515625" style="411" customWidth="1"/>
    <col min="15" max="15" width="10.28515625" style="411" customWidth="1"/>
    <col min="16" max="16" width="9.140625" style="411" customWidth="1"/>
    <col min="17" max="17" width="8.42578125" style="411" customWidth="1"/>
    <col min="18" max="18" width="9.140625" style="411"/>
    <col min="19" max="19" width="9.140625" style="405"/>
    <col min="20" max="20" width="12.28515625" style="406" customWidth="1"/>
    <col min="21" max="16384" width="9.140625" style="406"/>
  </cols>
  <sheetData>
    <row r="1" spans="1:27" ht="15.75" customHeight="1" x14ac:dyDescent="0.25">
      <c r="O1" s="536" t="s">
        <v>287</v>
      </c>
      <c r="P1" s="536"/>
      <c r="Q1" s="536"/>
      <c r="R1" s="536"/>
    </row>
    <row r="2" spans="1:27" s="132" customFormat="1" ht="16.5" x14ac:dyDescent="0.25">
      <c r="A2" s="607" t="s">
        <v>366</v>
      </c>
      <c r="B2" s="607"/>
      <c r="C2" s="607"/>
      <c r="D2" s="607"/>
      <c r="E2" s="607"/>
      <c r="F2" s="607"/>
      <c r="G2" s="607"/>
      <c r="H2" s="607"/>
      <c r="I2" s="607"/>
      <c r="J2" s="607"/>
      <c r="K2" s="607"/>
      <c r="L2" s="607"/>
      <c r="M2" s="607"/>
      <c r="N2" s="607"/>
      <c r="O2" s="607"/>
      <c r="P2" s="607"/>
      <c r="Q2" s="607"/>
      <c r="R2" s="607"/>
      <c r="S2" s="304"/>
    </row>
    <row r="3" spans="1:27" s="132" customFormat="1" ht="18.75" customHeight="1" x14ac:dyDescent="0.25">
      <c r="A3" s="607" t="s">
        <v>367</v>
      </c>
      <c r="B3" s="607"/>
      <c r="C3" s="607"/>
      <c r="D3" s="607"/>
      <c r="E3" s="607"/>
      <c r="F3" s="607"/>
      <c r="G3" s="607"/>
      <c r="H3" s="607"/>
      <c r="I3" s="607"/>
      <c r="J3" s="607"/>
      <c r="K3" s="607"/>
      <c r="L3" s="607"/>
      <c r="M3" s="607"/>
      <c r="N3" s="607"/>
      <c r="O3" s="607"/>
      <c r="P3" s="607"/>
      <c r="Q3" s="607"/>
      <c r="R3" s="607"/>
      <c r="S3" s="304"/>
    </row>
    <row r="4" spans="1:27" s="132" customFormat="1" ht="18.75" customHeight="1" x14ac:dyDescent="0.25">
      <c r="A4" s="128"/>
      <c r="B4" s="128"/>
      <c r="C4" s="127"/>
      <c r="D4" s="128"/>
      <c r="E4" s="128"/>
      <c r="F4" s="129"/>
      <c r="G4" s="128"/>
      <c r="H4" s="128"/>
      <c r="I4" s="128"/>
      <c r="J4" s="128"/>
      <c r="K4" s="130"/>
      <c r="L4" s="130"/>
      <c r="N4" s="130"/>
      <c r="O4" s="608"/>
      <c r="P4" s="608"/>
      <c r="Q4" s="608"/>
      <c r="R4" s="608"/>
      <c r="S4" s="304"/>
    </row>
    <row r="5" spans="1:27" s="306" customFormat="1" ht="15" customHeight="1" x14ac:dyDescent="0.25">
      <c r="A5" s="595" t="s">
        <v>214</v>
      </c>
      <c r="B5" s="595" t="s">
        <v>174</v>
      </c>
      <c r="C5" s="595" t="s">
        <v>175</v>
      </c>
      <c r="D5" s="595" t="s">
        <v>215</v>
      </c>
      <c r="E5" s="595" t="s">
        <v>216</v>
      </c>
      <c r="F5" s="598" t="s">
        <v>217</v>
      </c>
      <c r="G5" s="595" t="s">
        <v>218</v>
      </c>
      <c r="H5" s="595" t="s">
        <v>176</v>
      </c>
      <c r="I5" s="595" t="s">
        <v>219</v>
      </c>
      <c r="J5" s="583" t="s">
        <v>177</v>
      </c>
      <c r="K5" s="583"/>
      <c r="L5" s="583"/>
      <c r="M5" s="600" t="s">
        <v>220</v>
      </c>
      <c r="N5" s="600" t="s">
        <v>368</v>
      </c>
      <c r="O5" s="583" t="s">
        <v>369</v>
      </c>
      <c r="P5" s="583"/>
      <c r="Q5" s="583"/>
      <c r="R5" s="595" t="s">
        <v>221</v>
      </c>
      <c r="S5" s="305"/>
      <c r="T5" s="609"/>
      <c r="U5" s="609"/>
      <c r="V5" s="609"/>
      <c r="W5" s="609"/>
      <c r="X5" s="609"/>
      <c r="Y5" s="609"/>
      <c r="Z5" s="609"/>
      <c r="AA5" s="609"/>
    </row>
    <row r="6" spans="1:27" s="306" customFormat="1" ht="15" customHeight="1" x14ac:dyDescent="0.25">
      <c r="A6" s="596"/>
      <c r="B6" s="596"/>
      <c r="C6" s="596"/>
      <c r="D6" s="596"/>
      <c r="E6" s="596"/>
      <c r="F6" s="599"/>
      <c r="G6" s="596"/>
      <c r="H6" s="596"/>
      <c r="I6" s="596"/>
      <c r="J6" s="584" t="s">
        <v>222</v>
      </c>
      <c r="K6" s="583" t="s">
        <v>223</v>
      </c>
      <c r="L6" s="583"/>
      <c r="M6" s="601"/>
      <c r="N6" s="601"/>
      <c r="O6" s="583"/>
      <c r="P6" s="583"/>
      <c r="Q6" s="583"/>
      <c r="R6" s="596"/>
      <c r="S6" s="305"/>
      <c r="T6" s="610"/>
      <c r="U6" s="610"/>
      <c r="V6" s="610"/>
      <c r="W6" s="610"/>
      <c r="X6" s="610"/>
      <c r="Y6" s="610"/>
      <c r="Z6" s="610"/>
      <c r="AA6" s="610"/>
    </row>
    <row r="7" spans="1:27" s="306" customFormat="1" ht="15" customHeight="1" x14ac:dyDescent="0.25">
      <c r="A7" s="596"/>
      <c r="B7" s="596"/>
      <c r="C7" s="596"/>
      <c r="D7" s="596"/>
      <c r="E7" s="596"/>
      <c r="F7" s="599"/>
      <c r="G7" s="596"/>
      <c r="H7" s="596"/>
      <c r="I7" s="596"/>
      <c r="J7" s="585"/>
      <c r="K7" s="583"/>
      <c r="L7" s="583"/>
      <c r="M7" s="601"/>
      <c r="N7" s="601"/>
      <c r="O7" s="600" t="s">
        <v>118</v>
      </c>
      <c r="P7" s="612" t="s">
        <v>117</v>
      </c>
      <c r="Q7" s="613"/>
      <c r="R7" s="596"/>
      <c r="S7" s="305"/>
    </row>
    <row r="8" spans="1:27" s="306" customFormat="1" ht="69" customHeight="1" x14ac:dyDescent="0.25">
      <c r="A8" s="597"/>
      <c r="B8" s="597"/>
      <c r="C8" s="597"/>
      <c r="D8" s="597"/>
      <c r="E8" s="597"/>
      <c r="F8" s="599"/>
      <c r="G8" s="597"/>
      <c r="H8" s="597"/>
      <c r="I8" s="597"/>
      <c r="J8" s="586"/>
      <c r="K8" s="295" t="s">
        <v>115</v>
      </c>
      <c r="L8" s="295" t="s">
        <v>224</v>
      </c>
      <c r="M8" s="601"/>
      <c r="N8" s="601"/>
      <c r="O8" s="611"/>
      <c r="P8" s="133" t="s">
        <v>225</v>
      </c>
      <c r="Q8" s="133" t="s">
        <v>226</v>
      </c>
      <c r="R8" s="597"/>
      <c r="S8" s="305"/>
      <c r="T8" s="307"/>
    </row>
    <row r="9" spans="1:27" s="310" customFormat="1" ht="75" customHeight="1" x14ac:dyDescent="0.25">
      <c r="A9" s="308">
        <v>1</v>
      </c>
      <c r="B9" s="308">
        <v>2</v>
      </c>
      <c r="C9" s="308">
        <v>3</v>
      </c>
      <c r="D9" s="308">
        <v>4</v>
      </c>
      <c r="E9" s="308">
        <v>5</v>
      </c>
      <c r="F9" s="308">
        <v>6</v>
      </c>
      <c r="G9" s="308">
        <v>7</v>
      </c>
      <c r="H9" s="308">
        <v>8</v>
      </c>
      <c r="I9" s="308">
        <v>9</v>
      </c>
      <c r="J9" s="308">
        <v>10</v>
      </c>
      <c r="K9" s="308">
        <v>11</v>
      </c>
      <c r="L9" s="308">
        <v>12</v>
      </c>
      <c r="M9" s="308">
        <v>13</v>
      </c>
      <c r="N9" s="308">
        <v>14</v>
      </c>
      <c r="O9" s="308">
        <v>17</v>
      </c>
      <c r="P9" s="308">
        <v>18</v>
      </c>
      <c r="Q9" s="308">
        <v>19</v>
      </c>
      <c r="R9" s="308">
        <v>20</v>
      </c>
      <c r="S9" s="309"/>
    </row>
    <row r="10" spans="1:27" s="314" customFormat="1" ht="23.25" x14ac:dyDescent="0.25">
      <c r="A10" s="139"/>
      <c r="B10" s="311" t="s">
        <v>74</v>
      </c>
      <c r="C10" s="136"/>
      <c r="D10" s="137"/>
      <c r="E10" s="137"/>
      <c r="F10" s="138"/>
      <c r="G10" s="137"/>
      <c r="H10" s="139"/>
      <c r="I10" s="137"/>
      <c r="J10" s="137"/>
      <c r="K10" s="140">
        <f>K11+K12+K13+K14</f>
        <v>171139.50699999998</v>
      </c>
      <c r="L10" s="140">
        <f>L11+L12+L13+L14</f>
        <v>171139.50699999998</v>
      </c>
      <c r="M10" s="140">
        <f>M11+M12+M13+M14</f>
        <v>158415</v>
      </c>
      <c r="N10" s="140">
        <f>N11+N12+N13+N14</f>
        <v>0</v>
      </c>
      <c r="O10" s="140">
        <f>O11+O12+O13+O14</f>
        <v>100000</v>
      </c>
      <c r="P10" s="140"/>
      <c r="Q10" s="140"/>
      <c r="R10" s="140"/>
      <c r="S10" s="312"/>
      <c r="T10" s="313"/>
    </row>
    <row r="11" spans="1:27" s="318" customFormat="1" ht="19.5" customHeight="1" x14ac:dyDescent="0.25">
      <c r="A11" s="142">
        <v>1</v>
      </c>
      <c r="B11" s="315" t="s">
        <v>370</v>
      </c>
      <c r="C11" s="142"/>
      <c r="D11" s="143"/>
      <c r="E11" s="143"/>
      <c r="F11" s="144"/>
      <c r="G11" s="143"/>
      <c r="H11" s="145"/>
      <c r="I11" s="143"/>
      <c r="J11" s="146"/>
      <c r="K11" s="147">
        <f>K28</f>
        <v>0</v>
      </c>
      <c r="L11" s="147">
        <f>L28</f>
        <v>0</v>
      </c>
      <c r="M11" s="147">
        <f>M28</f>
        <v>30600</v>
      </c>
      <c r="N11" s="147">
        <f>N28</f>
        <v>0</v>
      </c>
      <c r="O11" s="316">
        <f>O28</f>
        <v>30600</v>
      </c>
      <c r="P11" s="147"/>
      <c r="Q11" s="147"/>
      <c r="R11" s="147"/>
      <c r="S11" s="317"/>
      <c r="T11" s="313"/>
    </row>
    <row r="12" spans="1:27" s="318" customFormat="1" ht="19.5" customHeight="1" x14ac:dyDescent="0.25">
      <c r="A12" s="142">
        <v>2</v>
      </c>
      <c r="B12" s="315" t="s">
        <v>228</v>
      </c>
      <c r="C12" s="142"/>
      <c r="D12" s="143"/>
      <c r="E12" s="143"/>
      <c r="F12" s="144"/>
      <c r="G12" s="143"/>
      <c r="H12" s="145"/>
      <c r="I12" s="143"/>
      <c r="J12" s="146"/>
      <c r="K12" s="316">
        <f>K43+K50+K56+K60+K65+K72+K78+K82</f>
        <v>144922.696</v>
      </c>
      <c r="L12" s="316">
        <f>L43+L50+L56+L60+L65+L72+L78+L82</f>
        <v>144922.696</v>
      </c>
      <c r="M12" s="316">
        <f>M43+M50+M56+M60+M65+M72+M78+M82</f>
        <v>100295</v>
      </c>
      <c r="N12" s="316">
        <f>N43+N50+N56+N60+N65+N72+N78+N82</f>
        <v>0</v>
      </c>
      <c r="O12" s="316">
        <f>O43+O50+O56+O60+O65+O72+O78+O82</f>
        <v>35517</v>
      </c>
      <c r="P12" s="147"/>
      <c r="Q12" s="147"/>
      <c r="R12" s="147"/>
      <c r="S12" s="317"/>
      <c r="T12" s="313"/>
    </row>
    <row r="13" spans="1:27" s="318" customFormat="1" ht="19.5" customHeight="1" x14ac:dyDescent="0.25">
      <c r="A13" s="142">
        <v>3</v>
      </c>
      <c r="B13" s="315" t="s">
        <v>229</v>
      </c>
      <c r="C13" s="142"/>
      <c r="D13" s="143"/>
      <c r="E13" s="143"/>
      <c r="F13" s="144"/>
      <c r="G13" s="143"/>
      <c r="H13" s="145"/>
      <c r="I13" s="143"/>
      <c r="J13" s="146"/>
      <c r="K13" s="316">
        <f>K46+K53+K58+K63+K69+K84+K73+K76+K79</f>
        <v>26216.811000000002</v>
      </c>
      <c r="L13" s="316">
        <f>L46+L53+L58+L63+L69+L84+L73+L76+L79</f>
        <v>26216.811000000002</v>
      </c>
      <c r="M13" s="316">
        <f>M46+M53+M58+M63+M69+M84+M73+M76+M79</f>
        <v>27520</v>
      </c>
      <c r="N13" s="316">
        <f>N46+N53+N58+N63+N69+N84+N73+N76+N79</f>
        <v>0</v>
      </c>
      <c r="O13" s="316">
        <f>O46+O53+O58+O63+O69+O84+O73+O76+O79</f>
        <v>23150</v>
      </c>
      <c r="P13" s="147"/>
      <c r="Q13" s="147"/>
      <c r="R13" s="147"/>
      <c r="S13" s="317"/>
      <c r="T13" s="313"/>
    </row>
    <row r="14" spans="1:27" s="318" customFormat="1" ht="19.5" customHeight="1" x14ac:dyDescent="0.25">
      <c r="A14" s="142">
        <v>5</v>
      </c>
      <c r="B14" s="315" t="s">
        <v>94</v>
      </c>
      <c r="C14" s="142"/>
      <c r="D14" s="143"/>
      <c r="E14" s="143"/>
      <c r="F14" s="144"/>
      <c r="G14" s="143"/>
      <c r="H14" s="145"/>
      <c r="I14" s="143"/>
      <c r="J14" s="146"/>
      <c r="K14" s="147"/>
      <c r="L14" s="147"/>
      <c r="M14" s="147"/>
      <c r="N14" s="147"/>
      <c r="O14" s="316">
        <f>O86</f>
        <v>10733</v>
      </c>
      <c r="P14" s="147"/>
      <c r="Q14" s="147"/>
      <c r="R14" s="147"/>
      <c r="S14" s="317"/>
      <c r="T14" s="313"/>
    </row>
    <row r="15" spans="1:27" s="314" customFormat="1" ht="37.5" customHeight="1" x14ac:dyDescent="0.25">
      <c r="A15" s="156" t="s">
        <v>5</v>
      </c>
      <c r="B15" s="169" t="s">
        <v>231</v>
      </c>
      <c r="C15" s="142"/>
      <c r="D15" s="149"/>
      <c r="E15" s="149"/>
      <c r="F15" s="150"/>
      <c r="G15" s="149"/>
      <c r="H15" s="151"/>
      <c r="I15" s="149"/>
      <c r="J15" s="146"/>
      <c r="K15" s="152">
        <f>SUM(K16:K25)</f>
        <v>171139.50700000001</v>
      </c>
      <c r="L15" s="152">
        <f>SUM(L16:L25)</f>
        <v>171139.50700000001</v>
      </c>
      <c r="M15" s="152">
        <f>SUM(M16:M25)</f>
        <v>158415</v>
      </c>
      <c r="N15" s="152">
        <f>SUM(N16:N25)</f>
        <v>0</v>
      </c>
      <c r="O15" s="152">
        <f>SUM(O16:O25)</f>
        <v>100000</v>
      </c>
      <c r="P15" s="152"/>
      <c r="Q15" s="152"/>
      <c r="R15" s="152"/>
      <c r="S15" s="312"/>
      <c r="T15" s="313"/>
    </row>
    <row r="16" spans="1:27" s="318" customFormat="1" ht="23.25" x14ac:dyDescent="0.25">
      <c r="A16" s="142">
        <v>1</v>
      </c>
      <c r="B16" s="315" t="s">
        <v>232</v>
      </c>
      <c r="C16" s="142"/>
      <c r="D16" s="143"/>
      <c r="E16" s="143"/>
      <c r="F16" s="144"/>
      <c r="G16" s="143"/>
      <c r="H16" s="145"/>
      <c r="I16" s="143"/>
      <c r="J16" s="146"/>
      <c r="K16" s="147">
        <f>K29+K42</f>
        <v>0</v>
      </c>
      <c r="L16" s="147">
        <f>L29+L42</f>
        <v>0</v>
      </c>
      <c r="M16" s="147">
        <f>M29+M42</f>
        <v>2200</v>
      </c>
      <c r="N16" s="147">
        <f>N29+N42</f>
        <v>0</v>
      </c>
      <c r="O16" s="316">
        <f>O29+O42</f>
        <v>2200</v>
      </c>
      <c r="P16" s="147"/>
      <c r="Q16" s="147"/>
      <c r="R16" s="147"/>
      <c r="S16" s="319"/>
      <c r="T16" s="313"/>
      <c r="U16" s="320"/>
      <c r="V16" s="320"/>
    </row>
    <row r="17" spans="1:21" s="318" customFormat="1" ht="19.5" customHeight="1" x14ac:dyDescent="0.25">
      <c r="A17" s="142">
        <v>2</v>
      </c>
      <c r="B17" s="315" t="s">
        <v>233</v>
      </c>
      <c r="C17" s="142"/>
      <c r="D17" s="143"/>
      <c r="E17" s="143"/>
      <c r="F17" s="144"/>
      <c r="G17" s="143"/>
      <c r="H17" s="145"/>
      <c r="I17" s="143"/>
      <c r="J17" s="146"/>
      <c r="K17" s="147">
        <f>K31+K49</f>
        <v>0</v>
      </c>
      <c r="L17" s="147">
        <f>L31+L49</f>
        <v>0</v>
      </c>
      <c r="M17" s="147">
        <f>M31+M49</f>
        <v>0</v>
      </c>
      <c r="N17" s="147">
        <f>N31+N49</f>
        <v>0</v>
      </c>
      <c r="O17" s="316">
        <f>O31+O49</f>
        <v>0</v>
      </c>
      <c r="P17" s="147"/>
      <c r="Q17" s="147"/>
      <c r="R17" s="147"/>
      <c r="S17" s="319"/>
      <c r="T17" s="313"/>
      <c r="U17" s="320"/>
    </row>
    <row r="18" spans="1:21" s="318" customFormat="1" ht="19.5" customHeight="1" x14ac:dyDescent="0.25">
      <c r="A18" s="142">
        <v>3</v>
      </c>
      <c r="B18" s="315" t="s">
        <v>234</v>
      </c>
      <c r="C18" s="142"/>
      <c r="D18" s="143"/>
      <c r="E18" s="143"/>
      <c r="F18" s="144"/>
      <c r="G18" s="143"/>
      <c r="H18" s="145"/>
      <c r="I18" s="143"/>
      <c r="J18" s="146"/>
      <c r="K18" s="147">
        <f>K33+K55</f>
        <v>0</v>
      </c>
      <c r="L18" s="147">
        <f>L33+L55</f>
        <v>0</v>
      </c>
      <c r="M18" s="147">
        <f>M33+M55</f>
        <v>0</v>
      </c>
      <c r="N18" s="147">
        <f>N33+N55</f>
        <v>0</v>
      </c>
      <c r="O18" s="316">
        <f>O33+O55</f>
        <v>0</v>
      </c>
      <c r="P18" s="147"/>
      <c r="Q18" s="147"/>
      <c r="R18" s="147"/>
      <c r="S18" s="319"/>
      <c r="T18" s="313"/>
      <c r="U18" s="320"/>
    </row>
    <row r="19" spans="1:21" s="318" customFormat="1" ht="19.5" customHeight="1" x14ac:dyDescent="0.25">
      <c r="A19" s="142">
        <v>4</v>
      </c>
      <c r="B19" s="315" t="s">
        <v>235</v>
      </c>
      <c r="C19" s="142"/>
      <c r="D19" s="143"/>
      <c r="E19" s="143"/>
      <c r="F19" s="144"/>
      <c r="G19" s="143"/>
      <c r="H19" s="145"/>
      <c r="I19" s="143"/>
      <c r="J19" s="146"/>
      <c r="K19" s="147">
        <f>K34+K59</f>
        <v>0</v>
      </c>
      <c r="L19" s="147">
        <f>L34+L59</f>
        <v>0</v>
      </c>
      <c r="M19" s="147">
        <f>M34+M59</f>
        <v>0</v>
      </c>
      <c r="N19" s="147">
        <f>N34+N59</f>
        <v>0</v>
      </c>
      <c r="O19" s="316">
        <f>O34+O59</f>
        <v>0</v>
      </c>
      <c r="P19" s="147"/>
      <c r="Q19" s="147"/>
      <c r="R19" s="147"/>
      <c r="S19" s="319"/>
      <c r="T19" s="313"/>
      <c r="U19" s="320"/>
    </row>
    <row r="20" spans="1:21" s="318" customFormat="1" ht="19.5" customHeight="1" x14ac:dyDescent="0.25">
      <c r="A20" s="142">
        <v>5</v>
      </c>
      <c r="B20" s="315" t="s">
        <v>236</v>
      </c>
      <c r="C20" s="142"/>
      <c r="D20" s="143"/>
      <c r="E20" s="143"/>
      <c r="F20" s="144"/>
      <c r="G20" s="143"/>
      <c r="H20" s="145"/>
      <c r="I20" s="143"/>
      <c r="J20" s="146"/>
      <c r="K20" s="147">
        <f>K35+K64</f>
        <v>145338.76</v>
      </c>
      <c r="L20" s="147">
        <f>L35+L64</f>
        <v>145338.76</v>
      </c>
      <c r="M20" s="147">
        <f>M35+M64</f>
        <v>141460</v>
      </c>
      <c r="N20" s="147">
        <f>N35+N64</f>
        <v>0</v>
      </c>
      <c r="O20" s="316">
        <f>O35+O64</f>
        <v>80567</v>
      </c>
      <c r="P20" s="147"/>
      <c r="Q20" s="147"/>
      <c r="R20" s="147"/>
      <c r="S20" s="319"/>
      <c r="T20" s="313"/>
      <c r="U20" s="320"/>
    </row>
    <row r="21" spans="1:21" s="318" customFormat="1" ht="19.5" customHeight="1" x14ac:dyDescent="0.25">
      <c r="A21" s="142">
        <v>6</v>
      </c>
      <c r="B21" s="315" t="s">
        <v>237</v>
      </c>
      <c r="C21" s="142"/>
      <c r="D21" s="143"/>
      <c r="E21" s="143"/>
      <c r="F21" s="144"/>
      <c r="G21" s="143"/>
      <c r="H21" s="145"/>
      <c r="I21" s="143"/>
      <c r="J21" s="146"/>
      <c r="K21" s="147">
        <f>K37+K71</f>
        <v>0</v>
      </c>
      <c r="L21" s="147">
        <f>L37+L71</f>
        <v>0</v>
      </c>
      <c r="M21" s="147">
        <f>M37+M71</f>
        <v>0</v>
      </c>
      <c r="N21" s="147">
        <f>N37+N71</f>
        <v>0</v>
      </c>
      <c r="O21" s="153">
        <f>O37+O71</f>
        <v>0</v>
      </c>
      <c r="P21" s="147"/>
      <c r="Q21" s="147"/>
      <c r="R21" s="147"/>
      <c r="S21" s="319"/>
      <c r="T21" s="313"/>
      <c r="U21" s="320"/>
    </row>
    <row r="22" spans="1:21" s="318" customFormat="1" ht="19.5" customHeight="1" x14ac:dyDescent="0.25">
      <c r="A22" s="142">
        <v>7</v>
      </c>
      <c r="B22" s="315" t="s">
        <v>238</v>
      </c>
      <c r="C22" s="142"/>
      <c r="D22" s="143"/>
      <c r="E22" s="143"/>
      <c r="F22" s="144"/>
      <c r="G22" s="143"/>
      <c r="H22" s="145"/>
      <c r="I22" s="143"/>
      <c r="J22" s="146"/>
      <c r="K22" s="147">
        <f>K38+K74</f>
        <v>0</v>
      </c>
      <c r="L22" s="147">
        <f>L38+L74</f>
        <v>0</v>
      </c>
      <c r="M22" s="147">
        <f>M38+M74</f>
        <v>0</v>
      </c>
      <c r="N22" s="147">
        <f>N38+N74</f>
        <v>0</v>
      </c>
      <c r="O22" s="153">
        <f>O38+O74</f>
        <v>0</v>
      </c>
      <c r="P22" s="147"/>
      <c r="Q22" s="147"/>
      <c r="R22" s="147"/>
      <c r="S22" s="319"/>
      <c r="T22" s="313"/>
      <c r="U22" s="320"/>
    </row>
    <row r="23" spans="1:21" s="318" customFormat="1" ht="19.5" customHeight="1" x14ac:dyDescent="0.25">
      <c r="A23" s="142">
        <v>8</v>
      </c>
      <c r="B23" s="315" t="s">
        <v>239</v>
      </c>
      <c r="C23" s="142"/>
      <c r="D23" s="143"/>
      <c r="E23" s="143"/>
      <c r="F23" s="144"/>
      <c r="G23" s="143"/>
      <c r="H23" s="145"/>
      <c r="I23" s="143"/>
      <c r="J23" s="146"/>
      <c r="K23" s="147">
        <f>K39+K77</f>
        <v>0</v>
      </c>
      <c r="L23" s="147">
        <f>L39+L77</f>
        <v>0</v>
      </c>
      <c r="M23" s="147">
        <f>M39+M77</f>
        <v>0</v>
      </c>
      <c r="N23" s="147">
        <f>N39+N77</f>
        <v>0</v>
      </c>
      <c r="O23" s="153">
        <f>O39+O77</f>
        <v>0</v>
      </c>
      <c r="P23" s="147"/>
      <c r="Q23" s="147"/>
      <c r="R23" s="147"/>
      <c r="S23" s="319"/>
      <c r="T23" s="313"/>
      <c r="U23" s="320"/>
    </row>
    <row r="24" spans="1:21" s="318" customFormat="1" ht="19.5" customHeight="1" x14ac:dyDescent="0.25">
      <c r="A24" s="142">
        <v>9</v>
      </c>
      <c r="B24" s="315" t="s">
        <v>240</v>
      </c>
      <c r="C24" s="142"/>
      <c r="D24" s="143"/>
      <c r="E24" s="143"/>
      <c r="F24" s="144"/>
      <c r="G24" s="143"/>
      <c r="H24" s="145"/>
      <c r="I24" s="143"/>
      <c r="J24" s="146"/>
      <c r="K24" s="147">
        <f>K40+K81</f>
        <v>25800.746999999999</v>
      </c>
      <c r="L24" s="147">
        <f>L40+L81</f>
        <v>25800.746999999999</v>
      </c>
      <c r="M24" s="147">
        <f>M40+M81</f>
        <v>14755</v>
      </c>
      <c r="N24" s="147">
        <f>N40+N81</f>
        <v>0</v>
      </c>
      <c r="O24" s="153">
        <f>O40+O81</f>
        <v>6500</v>
      </c>
      <c r="P24" s="147"/>
      <c r="Q24" s="147"/>
      <c r="R24" s="147"/>
      <c r="S24" s="319"/>
      <c r="T24" s="313"/>
      <c r="U24" s="320"/>
    </row>
    <row r="25" spans="1:21" s="318" customFormat="1" ht="19.5" customHeight="1" x14ac:dyDescent="0.25">
      <c r="A25" s="156"/>
      <c r="B25" s="169" t="s">
        <v>71</v>
      </c>
      <c r="C25" s="156"/>
      <c r="D25" s="149"/>
      <c r="E25" s="149"/>
      <c r="F25" s="150"/>
      <c r="G25" s="149"/>
      <c r="H25" s="151"/>
      <c r="I25" s="149"/>
      <c r="J25"/>
      <c r="K25" s="152"/>
      <c r="L25" s="152"/>
      <c r="M25" s="152"/>
      <c r="N25" s="152"/>
      <c r="O25" s="147">
        <f>O86</f>
        <v>10733</v>
      </c>
      <c r="P25" s="147"/>
      <c r="Q25" s="147"/>
      <c r="R25" s="147"/>
      <c r="S25" s="317"/>
      <c r="T25" s="313"/>
      <c r="U25" s="320"/>
    </row>
    <row r="26" spans="1:21" s="314" customFormat="1" ht="21" customHeight="1" x14ac:dyDescent="0.25">
      <c r="A26" s="156"/>
      <c r="B26" s="169" t="s">
        <v>281</v>
      </c>
      <c r="C26" s="142"/>
      <c r="D26" s="149"/>
      <c r="E26" s="149"/>
      <c r="F26" s="150"/>
      <c r="G26" s="149"/>
      <c r="H26" s="151"/>
      <c r="I26" s="149"/>
      <c r="J26" s="146"/>
      <c r="K26" s="152"/>
      <c r="L26" s="152"/>
      <c r="M26" s="152"/>
      <c r="N26" s="152"/>
      <c r="O26" s="152"/>
      <c r="P26" s="152"/>
      <c r="Q26" s="152"/>
      <c r="R26" s="152"/>
      <c r="S26" s="312"/>
      <c r="T26" s="313"/>
    </row>
    <row r="27" spans="1:21" s="314" customFormat="1" ht="36.75" customHeight="1" x14ac:dyDescent="0.25">
      <c r="A27" s="156" t="s">
        <v>6</v>
      </c>
      <c r="B27" s="169" t="s">
        <v>231</v>
      </c>
      <c r="C27" s="142"/>
      <c r="D27" s="149"/>
      <c r="E27" s="149"/>
      <c r="F27" s="150"/>
      <c r="G27" s="149"/>
      <c r="H27" s="151"/>
      <c r="I27" s="149"/>
      <c r="J27" s="146"/>
      <c r="K27" s="152">
        <f>K28+K41+K86</f>
        <v>171139.50700000001</v>
      </c>
      <c r="L27" s="152">
        <f>L28+L41+L86</f>
        <v>171139.50700000001</v>
      </c>
      <c r="M27" s="152">
        <f>M28+M41+M86</f>
        <v>158415</v>
      </c>
      <c r="N27" s="152">
        <f>N28+N41+N86</f>
        <v>0</v>
      </c>
      <c r="O27" s="152">
        <f>O28+O41+O86</f>
        <v>100000</v>
      </c>
      <c r="P27" s="152"/>
      <c r="Q27" s="152"/>
      <c r="R27" s="152"/>
      <c r="S27" s="312"/>
      <c r="T27" s="313"/>
    </row>
    <row r="28" spans="1:21" s="314" customFormat="1" ht="38.25" customHeight="1" x14ac:dyDescent="0.25">
      <c r="A28" s="156" t="s">
        <v>241</v>
      </c>
      <c r="B28" s="169" t="s">
        <v>242</v>
      </c>
      <c r="C28" s="151"/>
      <c r="D28" s="149"/>
      <c r="E28" s="149"/>
      <c r="F28" s="150"/>
      <c r="G28" s="149"/>
      <c r="H28" s="151"/>
      <c r="I28" s="149"/>
      <c r="J28" s="146"/>
      <c r="K28" s="152">
        <f>K29+K31+K33+K34+K35+K37+K38+K39+K40</f>
        <v>0</v>
      </c>
      <c r="L28" s="152">
        <f>L29+L31+L33+L34+L35+L37+L38+L39+L40</f>
        <v>0</v>
      </c>
      <c r="M28" s="152">
        <f>M29+M31+M33+M34+M35+M37+M38+M39+M40</f>
        <v>30600</v>
      </c>
      <c r="N28" s="152">
        <f>N29+N31+N33+N34+N35+N37+N38+N39+N40</f>
        <v>0</v>
      </c>
      <c r="O28" s="152">
        <f>O29+O31+O33+O34+O35+O37+O38+O39+O40</f>
        <v>30600</v>
      </c>
      <c r="P28" s="152"/>
      <c r="Q28" s="152"/>
      <c r="R28" s="152"/>
      <c r="S28" s="312"/>
      <c r="T28" s="313"/>
    </row>
    <row r="29" spans="1:21" s="314" customFormat="1" ht="23.25" x14ac:dyDescent="0.25">
      <c r="A29" s="156" t="s">
        <v>243</v>
      </c>
      <c r="B29" s="169" t="s">
        <v>244</v>
      </c>
      <c r="C29" s="151"/>
      <c r="D29" s="149"/>
      <c r="E29" s="149"/>
      <c r="F29" s="150"/>
      <c r="G29" s="149"/>
      <c r="H29" s="151"/>
      <c r="I29" s="149"/>
      <c r="J29" s="146"/>
      <c r="K29" s="152">
        <f>K30</f>
        <v>0</v>
      </c>
      <c r="L29" s="152">
        <f>L30</f>
        <v>0</v>
      </c>
      <c r="M29" s="152">
        <f>M30</f>
        <v>600</v>
      </c>
      <c r="N29" s="152">
        <f>N30</f>
        <v>0</v>
      </c>
      <c r="O29" s="152">
        <f>O30</f>
        <v>600</v>
      </c>
      <c r="P29" s="152"/>
      <c r="Q29" s="152"/>
      <c r="R29" s="152"/>
      <c r="S29" s="312"/>
      <c r="T29" s="313"/>
    </row>
    <row r="30" spans="1:21" s="325" customFormat="1" ht="45" x14ac:dyDescent="0.25">
      <c r="A30" s="259">
        <v>1</v>
      </c>
      <c r="B30" s="260" t="s">
        <v>371</v>
      </c>
      <c r="C30" s="321" t="s">
        <v>269</v>
      </c>
      <c r="D30" s="244" t="s">
        <v>264</v>
      </c>
      <c r="E30" s="244" t="s">
        <v>265</v>
      </c>
      <c r="F30" s="262">
        <v>7733568</v>
      </c>
      <c r="G30" s="261" t="s">
        <v>266</v>
      </c>
      <c r="H30" s="261"/>
      <c r="I30" s="322" t="s">
        <v>277</v>
      </c>
      <c r="J30" s="323"/>
      <c r="K30" s="240"/>
      <c r="L30" s="240"/>
      <c r="M30" s="240">
        <v>600</v>
      </c>
      <c r="N30" s="240"/>
      <c r="O30" s="240">
        <v>600</v>
      </c>
      <c r="P30" s="240"/>
      <c r="Q30" s="240"/>
      <c r="R30" s="324"/>
      <c r="T30" s="326"/>
    </row>
    <row r="31" spans="1:21" s="314" customFormat="1" ht="23.25" x14ac:dyDescent="0.25">
      <c r="A31" s="156" t="s">
        <v>245</v>
      </c>
      <c r="B31" s="169" t="s">
        <v>246</v>
      </c>
      <c r="C31" s="151"/>
      <c r="D31" s="149"/>
      <c r="E31" s="149"/>
      <c r="F31" s="150"/>
      <c r="G31" s="149"/>
      <c r="H31" s="151"/>
      <c r="I31" s="149"/>
      <c r="J31" s="146"/>
      <c r="K31" s="152">
        <f>K32</f>
        <v>0</v>
      </c>
      <c r="L31" s="152">
        <f>L32</f>
        <v>0</v>
      </c>
      <c r="M31" s="152">
        <f>M32</f>
        <v>0</v>
      </c>
      <c r="N31" s="152">
        <f>N32</f>
        <v>0</v>
      </c>
      <c r="O31" s="152">
        <f>O32</f>
        <v>0</v>
      </c>
      <c r="P31" s="152"/>
      <c r="Q31" s="152"/>
      <c r="R31" s="152"/>
      <c r="S31" s="312"/>
      <c r="T31" s="313"/>
    </row>
    <row r="32" spans="1:21" s="314" customFormat="1" ht="23.25" hidden="1" x14ac:dyDescent="0.25">
      <c r="A32" s="147"/>
      <c r="B32" s="315"/>
      <c r="C32" s="147"/>
      <c r="D32" s="147"/>
      <c r="E32" s="142"/>
      <c r="F32" s="327"/>
      <c r="G32" s="147"/>
      <c r="H32" s="147"/>
      <c r="I32" s="147"/>
      <c r="J32" s="142"/>
      <c r="K32" s="147"/>
      <c r="L32" s="147"/>
      <c r="M32" s="147"/>
      <c r="N32" s="147"/>
      <c r="O32" s="147"/>
      <c r="P32" s="147"/>
      <c r="Q32" s="147"/>
      <c r="R32" s="147"/>
      <c r="S32" s="328"/>
      <c r="T32" s="313"/>
    </row>
    <row r="33" spans="1:20" s="314" customFormat="1" ht="23.25" x14ac:dyDescent="0.25">
      <c r="A33" s="156" t="s">
        <v>247</v>
      </c>
      <c r="B33" s="169" t="s">
        <v>248</v>
      </c>
      <c r="C33" s="151"/>
      <c r="D33" s="149"/>
      <c r="E33" s="149"/>
      <c r="F33" s="150"/>
      <c r="G33" s="149"/>
      <c r="H33" s="151"/>
      <c r="I33" s="149"/>
      <c r="J33" s="146"/>
      <c r="K33" s="176">
        <v>0</v>
      </c>
      <c r="L33" s="176">
        <v>0</v>
      </c>
      <c r="M33" s="176">
        <v>0</v>
      </c>
      <c r="N33" s="176">
        <v>0</v>
      </c>
      <c r="O33" s="176">
        <v>0</v>
      </c>
      <c r="P33" s="176"/>
      <c r="Q33" s="176"/>
      <c r="R33" s="176"/>
      <c r="S33" s="328"/>
      <c r="T33" s="313"/>
    </row>
    <row r="34" spans="1:20" s="318" customFormat="1" ht="23.25" x14ac:dyDescent="0.25">
      <c r="A34" s="156" t="s">
        <v>249</v>
      </c>
      <c r="B34" s="169" t="s">
        <v>250</v>
      </c>
      <c r="C34" s="151"/>
      <c r="D34" s="149"/>
      <c r="E34" s="149"/>
      <c r="F34" s="150"/>
      <c r="G34" s="149"/>
      <c r="H34" s="151"/>
      <c r="I34" s="149"/>
      <c r="J34" s="146"/>
      <c r="K34" s="176">
        <v>0</v>
      </c>
      <c r="L34" s="176">
        <v>0</v>
      </c>
      <c r="M34" s="176">
        <v>0</v>
      </c>
      <c r="N34" s="176">
        <v>0</v>
      </c>
      <c r="O34" s="176">
        <v>0</v>
      </c>
      <c r="P34" s="176"/>
      <c r="Q34" s="176"/>
      <c r="R34" s="176"/>
      <c r="S34" s="328"/>
      <c r="T34" s="313"/>
    </row>
    <row r="35" spans="1:20" s="318" customFormat="1" ht="23.25" x14ac:dyDescent="0.25">
      <c r="A35" s="156" t="s">
        <v>251</v>
      </c>
      <c r="B35" s="169" t="s">
        <v>252</v>
      </c>
      <c r="C35" s="142"/>
      <c r="D35" s="149"/>
      <c r="E35" s="146"/>
      <c r="F35" s="144"/>
      <c r="G35" s="142"/>
      <c r="H35" s="145"/>
      <c r="I35" s="142"/>
      <c r="J35" s="156"/>
      <c r="K35" s="176">
        <f>K36</f>
        <v>0</v>
      </c>
      <c r="L35" s="176">
        <f>L36</f>
        <v>0</v>
      </c>
      <c r="M35" s="176">
        <f>M36</f>
        <v>30000</v>
      </c>
      <c r="N35" s="176">
        <f>N36</f>
        <v>0</v>
      </c>
      <c r="O35" s="176">
        <f>O36</f>
        <v>30000</v>
      </c>
      <c r="P35" s="176"/>
      <c r="Q35" s="176"/>
      <c r="R35" s="176"/>
      <c r="S35" s="328"/>
      <c r="T35" s="313"/>
    </row>
    <row r="36" spans="1:20" s="336" customFormat="1" ht="45" x14ac:dyDescent="0.25">
      <c r="A36" s="241">
        <v>2</v>
      </c>
      <c r="B36" s="329" t="s">
        <v>372</v>
      </c>
      <c r="C36" s="244" t="s">
        <v>270</v>
      </c>
      <c r="D36" s="244" t="s">
        <v>264</v>
      </c>
      <c r="E36" s="244" t="s">
        <v>265</v>
      </c>
      <c r="F36" s="330">
        <v>7785470</v>
      </c>
      <c r="G36" s="331">
        <v>292</v>
      </c>
      <c r="H36" s="331"/>
      <c r="I36" s="284" t="s">
        <v>373</v>
      </c>
      <c r="J36" s="332"/>
      <c r="K36" s="331"/>
      <c r="L36" s="331"/>
      <c r="M36" s="246">
        <v>30000</v>
      </c>
      <c r="N36" s="331"/>
      <c r="O36" s="331">
        <v>30000</v>
      </c>
      <c r="P36" s="331"/>
      <c r="Q36" s="331"/>
      <c r="R36" s="333"/>
      <c r="S36" s="334"/>
      <c r="T36" s="335"/>
    </row>
    <row r="37" spans="1:20" s="318" customFormat="1" ht="31.5" x14ac:dyDescent="0.25">
      <c r="A37" s="156" t="s">
        <v>253</v>
      </c>
      <c r="B37" s="169" t="s">
        <v>254</v>
      </c>
      <c r="C37"/>
      <c r="D37" s="156"/>
      <c r="E37"/>
      <c r="F37" s="150"/>
      <c r="G37" s="149"/>
      <c r="H37" s="151"/>
      <c r="I37" s="157"/>
      <c r="J37" s="146"/>
      <c r="K37" s="176">
        <v>0</v>
      </c>
      <c r="L37" s="176">
        <v>0</v>
      </c>
      <c r="M37" s="176">
        <v>0</v>
      </c>
      <c r="N37" s="176">
        <v>0</v>
      </c>
      <c r="O37" s="176">
        <v>0</v>
      </c>
      <c r="P37" s="176"/>
      <c r="Q37" s="176"/>
      <c r="R37" s="176"/>
      <c r="S37" s="328"/>
      <c r="T37" s="313"/>
    </row>
    <row r="38" spans="1:20" s="318" customFormat="1" ht="23.25" x14ac:dyDescent="0.25">
      <c r="A38" s="156" t="s">
        <v>255</v>
      </c>
      <c r="B38" s="337" t="s">
        <v>256</v>
      </c>
      <c r="C38" s="143"/>
      <c r="D38" s="142"/>
      <c r="E38" s="146"/>
      <c r="F38" s="158"/>
      <c r="G38" s="142"/>
      <c r="H38" s="159"/>
      <c r="I38" s="142"/>
      <c r="J38" s="142"/>
      <c r="K38" s="247">
        <v>0</v>
      </c>
      <c r="L38" s="247">
        <v>0</v>
      </c>
      <c r="M38" s="247">
        <v>0</v>
      </c>
      <c r="N38" s="247">
        <v>0</v>
      </c>
      <c r="O38" s="247"/>
      <c r="P38" s="247"/>
      <c r="Q38" s="247"/>
      <c r="R38" s="247"/>
      <c r="S38" s="328"/>
      <c r="T38" s="313"/>
    </row>
    <row r="39" spans="1:20" s="318" customFormat="1" ht="23.25" x14ac:dyDescent="0.25">
      <c r="A39" s="156" t="s">
        <v>257</v>
      </c>
      <c r="B39" s="337" t="s">
        <v>258</v>
      </c>
      <c r="C39" s="143"/>
      <c r="D39" s="142"/>
      <c r="E39" s="146"/>
      <c r="F39" s="158"/>
      <c r="G39" s="142"/>
      <c r="H39" s="159"/>
      <c r="I39" s="142"/>
      <c r="J39" s="142"/>
      <c r="K39" s="249">
        <v>0</v>
      </c>
      <c r="L39" s="249">
        <v>0</v>
      </c>
      <c r="M39" s="249">
        <v>0</v>
      </c>
      <c r="N39" s="249">
        <v>0</v>
      </c>
      <c r="O39" s="249">
        <v>0</v>
      </c>
      <c r="P39" s="249"/>
      <c r="Q39" s="249"/>
      <c r="R39" s="249"/>
      <c r="S39" s="328"/>
      <c r="T39" s="313"/>
    </row>
    <row r="40" spans="1:20" s="314" customFormat="1" ht="23.25" x14ac:dyDescent="0.25">
      <c r="A40" s="156" t="s">
        <v>279</v>
      </c>
      <c r="B40" s="337" t="s">
        <v>259</v>
      </c>
      <c r="C40" s="143"/>
      <c r="D40" s="142"/>
      <c r="E40" s="146"/>
      <c r="F40" s="158"/>
      <c r="G40" s="142"/>
      <c r="H40" s="159"/>
      <c r="I40" s="142"/>
      <c r="J40" s="142"/>
      <c r="K40" s="249">
        <v>0</v>
      </c>
      <c r="L40" s="249">
        <v>0</v>
      </c>
      <c r="M40" s="249">
        <v>0</v>
      </c>
      <c r="N40" s="249">
        <v>0</v>
      </c>
      <c r="O40" s="249">
        <v>0</v>
      </c>
      <c r="P40" s="249"/>
      <c r="Q40" s="249"/>
      <c r="R40" s="249"/>
      <c r="S40" s="328"/>
      <c r="T40" s="313"/>
    </row>
    <row r="41" spans="1:20" s="318" customFormat="1" ht="42.75" x14ac:dyDescent="0.25">
      <c r="A41" s="156" t="s">
        <v>260</v>
      </c>
      <c r="B41" s="338" t="s">
        <v>261</v>
      </c>
      <c r="C41" s="151"/>
      <c r="D41" s="149"/>
      <c r="E41" s="160"/>
      <c r="F41" s="150"/>
      <c r="G41" s="149"/>
      <c r="H41" s="151"/>
      <c r="I41" s="157"/>
      <c r="J41" s="146"/>
      <c r="K41" s="152">
        <f>K42+K49+K55+K59+K64+K71+K74+K77+K81</f>
        <v>171139.50700000001</v>
      </c>
      <c r="L41" s="152">
        <f>L42+L49+L55+L59+L64+L71+L74+L77+L81</f>
        <v>171139.50700000001</v>
      </c>
      <c r="M41" s="152">
        <f>M42+M49+M55+M59+M64+M71+M74+M77+M81</f>
        <v>127815</v>
      </c>
      <c r="N41" s="152">
        <f>N42+N49+N55+N59+N64+N71+N74+N77+N81</f>
        <v>0</v>
      </c>
      <c r="O41" s="152">
        <f>O42+O49+O55+O59+O64+O71+O74+O77+O81</f>
        <v>58667</v>
      </c>
      <c r="P41" s="152"/>
      <c r="Q41" s="152"/>
      <c r="R41" s="152"/>
      <c r="S41" s="328"/>
      <c r="T41" s="313"/>
    </row>
    <row r="42" spans="1:20" s="344" customFormat="1" ht="15" x14ac:dyDescent="0.25">
      <c r="A42" s="339" t="s">
        <v>243</v>
      </c>
      <c r="B42" s="338" t="s">
        <v>244</v>
      </c>
      <c r="C42" s="340"/>
      <c r="D42" s="157"/>
      <c r="E42" s="157"/>
      <c r="F42" s="341"/>
      <c r="G42" s="157"/>
      <c r="H42" s="340"/>
      <c r="I42" s="157"/>
      <c r="J42" s="163"/>
      <c r="K42" s="342">
        <f>K43+K46</f>
        <v>0</v>
      </c>
      <c r="L42" s="342">
        <f>L43+L46</f>
        <v>0</v>
      </c>
      <c r="M42" s="342">
        <f>M43+M46</f>
        <v>1600</v>
      </c>
      <c r="N42" s="342">
        <f>N43+N46</f>
        <v>0</v>
      </c>
      <c r="O42" s="342">
        <f>O43+O46</f>
        <v>1600</v>
      </c>
      <c r="P42" s="342"/>
      <c r="Q42" s="342"/>
      <c r="R42" s="342"/>
      <c r="S42" s="343"/>
      <c r="T42" s="343"/>
    </row>
    <row r="43" spans="1:20" s="344" customFormat="1" ht="15" x14ac:dyDescent="0.25">
      <c r="A43" s="339"/>
      <c r="B43" s="338" t="s">
        <v>262</v>
      </c>
      <c r="C43" s="340"/>
      <c r="D43" s="157"/>
      <c r="E43" s="157"/>
      <c r="F43" s="341"/>
      <c r="G43" s="157"/>
      <c r="H43" s="340"/>
      <c r="I43" s="157"/>
      <c r="J43" s="163"/>
      <c r="K43" s="342">
        <f>SUM(K44:K45)</f>
        <v>0</v>
      </c>
      <c r="L43" s="342">
        <f>SUM(L44:L45)</f>
        <v>0</v>
      </c>
      <c r="M43" s="342">
        <f>SUM(M44:M45)</f>
        <v>0</v>
      </c>
      <c r="N43" s="342">
        <f>SUM(N44:N45)</f>
        <v>0</v>
      </c>
      <c r="O43" s="342">
        <f>SUM(O44:O45)</f>
        <v>0</v>
      </c>
      <c r="P43" s="342"/>
      <c r="Q43" s="342"/>
      <c r="R43" s="342"/>
      <c r="S43" s="343"/>
      <c r="T43" s="343"/>
    </row>
    <row r="44" spans="1:20" s="351" customFormat="1" ht="15.75" hidden="1" customHeight="1" x14ac:dyDescent="0.25">
      <c r="A44" s="244"/>
      <c r="B44" s="345"/>
      <c r="C44" s="346"/>
      <c r="D44" s="244"/>
      <c r="E44" s="244"/>
      <c r="F44" s="347"/>
      <c r="G44" s="348"/>
      <c r="H44" s="348"/>
      <c r="I44" s="244"/>
      <c r="J44" s="244"/>
      <c r="K44" s="331"/>
      <c r="L44" s="331"/>
      <c r="M44" s="331"/>
      <c r="N44" s="331"/>
      <c r="O44" s="331"/>
      <c r="P44" s="331"/>
      <c r="Q44" s="331"/>
      <c r="R44" s="349"/>
      <c r="S44" s="350"/>
      <c r="T44" s="350"/>
    </row>
    <row r="45" spans="1:20" s="318" customFormat="1" ht="23.25" hidden="1" x14ac:dyDescent="0.25">
      <c r="A45" s="352"/>
      <c r="B45" s="353"/>
      <c r="C45" s="147"/>
      <c r="D45" s="147"/>
      <c r="E45" s="142"/>
      <c r="F45"/>
      <c r="G45" s="147"/>
      <c r="H45" s="147"/>
      <c r="I45" s="147"/>
      <c r="J45" s="142"/>
      <c r="K45" s="147"/>
      <c r="L45" s="147"/>
      <c r="M45" s="147"/>
      <c r="N45" s="147"/>
      <c r="O45" s="147"/>
      <c r="P45" s="147"/>
      <c r="Q45" s="147"/>
      <c r="R45" s="147"/>
      <c r="S45" s="328"/>
      <c r="T45" s="313"/>
    </row>
    <row r="46" spans="1:20" s="318" customFormat="1" ht="23.25" x14ac:dyDescent="0.25">
      <c r="A46" s="156"/>
      <c r="B46" s="169" t="s">
        <v>267</v>
      </c>
      <c r="C46" s="151"/>
      <c r="D46" s="149"/>
      <c r="E46" s="160"/>
      <c r="F46" s="150"/>
      <c r="G46" s="151"/>
      <c r="H46" s="151"/>
      <c r="I46" s="157"/>
      <c r="J46" s="146"/>
      <c r="K46" s="152">
        <f>SUM(K47:K48)</f>
        <v>0</v>
      </c>
      <c r="L46" s="152">
        <f>SUM(L47:L48)</f>
        <v>0</v>
      </c>
      <c r="M46" s="152">
        <f>SUM(M47:M48)</f>
        <v>1600</v>
      </c>
      <c r="N46" s="152">
        <f>SUM(N47:N48)</f>
        <v>0</v>
      </c>
      <c r="O46" s="152">
        <f>SUM(O47:O48)</f>
        <v>1600</v>
      </c>
      <c r="P46" s="152"/>
      <c r="Q46" s="152"/>
      <c r="R46" s="152"/>
      <c r="S46" s="328"/>
      <c r="T46" s="313"/>
    </row>
    <row r="47" spans="1:20" s="325" customFormat="1" ht="15.75" hidden="1" customHeight="1" x14ac:dyDescent="0.25">
      <c r="A47" s="259">
        <v>3</v>
      </c>
      <c r="B47" s="260" t="s">
        <v>374</v>
      </c>
      <c r="C47" s="321" t="s">
        <v>263</v>
      </c>
      <c r="D47" s="244" t="s">
        <v>264</v>
      </c>
      <c r="E47" s="244" t="s">
        <v>265</v>
      </c>
      <c r="F47" s="262">
        <v>7789008</v>
      </c>
      <c r="G47" s="354" t="s">
        <v>375</v>
      </c>
      <c r="H47" s="261"/>
      <c r="I47" s="355" t="s">
        <v>376</v>
      </c>
      <c r="J47" s="323"/>
      <c r="K47" s="240"/>
      <c r="L47" s="240"/>
      <c r="M47" s="240">
        <v>800</v>
      </c>
      <c r="N47" s="240"/>
      <c r="O47" s="240">
        <v>800</v>
      </c>
      <c r="P47" s="240"/>
      <c r="Q47" s="240"/>
      <c r="R47" s="324"/>
      <c r="T47" s="326"/>
    </row>
    <row r="48" spans="1:20" s="325" customFormat="1" ht="45" x14ac:dyDescent="0.25">
      <c r="A48" s="259">
        <v>4</v>
      </c>
      <c r="B48" s="260" t="s">
        <v>377</v>
      </c>
      <c r="C48" s="261" t="s">
        <v>282</v>
      </c>
      <c r="D48" s="244" t="s">
        <v>264</v>
      </c>
      <c r="E48" s="244" t="s">
        <v>265</v>
      </c>
      <c r="F48" s="262"/>
      <c r="G48" s="356" t="s">
        <v>375</v>
      </c>
      <c r="H48" s="261"/>
      <c r="I48" s="355" t="s">
        <v>376</v>
      </c>
      <c r="J48" s="323"/>
      <c r="K48" s="240"/>
      <c r="L48" s="240"/>
      <c r="M48" s="240">
        <v>800</v>
      </c>
      <c r="N48" s="240"/>
      <c r="O48" s="240">
        <v>800</v>
      </c>
      <c r="P48" s="240"/>
      <c r="Q48" s="240"/>
      <c r="R48" s="240"/>
      <c r="T48" s="326"/>
    </row>
    <row r="49" spans="1:20" s="318" customFormat="1" ht="15.75" hidden="1" customHeight="1" x14ac:dyDescent="0.25">
      <c r="A49" s="156" t="s">
        <v>245</v>
      </c>
      <c r="B49" s="338" t="s">
        <v>246</v>
      </c>
      <c r="C49" s="151"/>
      <c r="D49" s="149"/>
      <c r="E49" s="160"/>
      <c r="F49" s="150"/>
      <c r="G49" s="151"/>
      <c r="H49" s="151"/>
      <c r="I49" s="157"/>
      <c r="J49" s="146"/>
      <c r="K49" s="152">
        <f>K50+K53</f>
        <v>0</v>
      </c>
      <c r="L49" s="152">
        <f>L50+L53</f>
        <v>0</v>
      </c>
      <c r="M49" s="152">
        <f>M50+M53</f>
        <v>0</v>
      </c>
      <c r="N49" s="152">
        <f>N50+N53</f>
        <v>0</v>
      </c>
      <c r="O49" s="152">
        <f>O50+O53</f>
        <v>0</v>
      </c>
      <c r="P49" s="152"/>
      <c r="Q49" s="152"/>
      <c r="R49" s="152"/>
      <c r="S49" s="328"/>
      <c r="T49" s="313"/>
    </row>
    <row r="50" spans="1:20" s="318" customFormat="1" ht="15.75" hidden="1" customHeight="1" x14ac:dyDescent="0.25">
      <c r="A50" s="156"/>
      <c r="B50" s="169" t="s">
        <v>262</v>
      </c>
      <c r="C50" s="151"/>
      <c r="D50" s="149"/>
      <c r="E50" s="160"/>
      <c r="F50" s="150"/>
      <c r="G50" s="151"/>
      <c r="H50" s="151"/>
      <c r="I50" s="157"/>
      <c r="J50" s="146"/>
      <c r="K50" s="152">
        <f>K52</f>
        <v>0</v>
      </c>
      <c r="L50" s="152">
        <f t="shared" ref="L50:Q50" si="0">L52</f>
        <v>0</v>
      </c>
      <c r="M50" s="152">
        <f t="shared" si="0"/>
        <v>0</v>
      </c>
      <c r="N50" s="152">
        <f>N52</f>
        <v>0</v>
      </c>
      <c r="O50" s="152">
        <f t="shared" si="0"/>
        <v>0</v>
      </c>
      <c r="P50" s="152">
        <f t="shared" si="0"/>
        <v>0</v>
      </c>
      <c r="Q50" s="152">
        <f t="shared" si="0"/>
        <v>0</v>
      </c>
      <c r="R50" s="152"/>
      <c r="S50" s="328"/>
      <c r="T50" s="313"/>
    </row>
    <row r="51" spans="1:20" s="318" customFormat="1" ht="23.25" hidden="1" x14ac:dyDescent="0.25">
      <c r="A51" s="147"/>
      <c r="B51" s="315"/>
      <c r="C51" s="147"/>
      <c r="D51" s="147"/>
      <c r="E51" s="142"/>
      <c r="F51"/>
      <c r="G51" s="147"/>
      <c r="H51" s="147"/>
      <c r="I51" s="147"/>
      <c r="J51" s="142"/>
      <c r="K51" s="147"/>
      <c r="L51" s="147"/>
      <c r="M51" s="147"/>
      <c r="N51" s="147"/>
      <c r="O51" s="147"/>
      <c r="P51" s="147"/>
      <c r="Q51" s="147"/>
      <c r="R51" s="147"/>
      <c r="S51" s="328"/>
      <c r="T51" s="313"/>
    </row>
    <row r="52" spans="1:20" s="344" customFormat="1" hidden="1" x14ac:dyDescent="0.25">
      <c r="A52" s="357"/>
      <c r="B52" s="358"/>
      <c r="C52" s="357"/>
      <c r="D52" s="357"/>
      <c r="E52" s="163"/>
      <c r="F52" s="359"/>
      <c r="G52" s="357"/>
      <c r="H52" s="357"/>
      <c r="I52" s="357"/>
      <c r="J52" s="360"/>
      <c r="K52" s="357"/>
      <c r="L52" s="357"/>
      <c r="M52" s="361"/>
      <c r="N52" s="361"/>
      <c r="O52" s="361"/>
      <c r="P52" s="361"/>
      <c r="Q52" s="357"/>
      <c r="R52" s="141"/>
      <c r="S52" s="343"/>
      <c r="T52" s="343"/>
    </row>
    <row r="53" spans="1:20" s="318" customFormat="1" ht="15.75" hidden="1" customHeight="1" x14ac:dyDescent="0.25">
      <c r="A53" s="156"/>
      <c r="B53" s="169" t="s">
        <v>267</v>
      </c>
      <c r="C53" s="152"/>
      <c r="D53" s="152"/>
      <c r="E53" s="152"/>
      <c r="F53" s="152"/>
      <c r="G53" s="152"/>
      <c r="H53" s="152"/>
      <c r="I53" s="152"/>
      <c r="J53" s="152"/>
      <c r="K53" s="152">
        <f>K54</f>
        <v>0</v>
      </c>
      <c r="L53" s="152">
        <f>L54</f>
        <v>0</v>
      </c>
      <c r="M53" s="152">
        <f>M54</f>
        <v>0</v>
      </c>
      <c r="N53" s="152">
        <f>N54</f>
        <v>0</v>
      </c>
      <c r="O53" s="152">
        <f>O54</f>
        <v>0</v>
      </c>
      <c r="P53" s="152"/>
      <c r="Q53" s="152"/>
      <c r="R53" s="152"/>
      <c r="S53" s="328"/>
      <c r="T53" s="313"/>
    </row>
    <row r="54" spans="1:20" s="365" customFormat="1" ht="73.5" hidden="1" customHeight="1" x14ac:dyDescent="0.25">
      <c r="A54" s="241"/>
      <c r="B54" s="362"/>
      <c r="C54" s="264"/>
      <c r="D54" s="241"/>
      <c r="E54" s="241"/>
      <c r="F54" s="266"/>
      <c r="G54" s="264"/>
      <c r="H54" s="264"/>
      <c r="I54" s="241"/>
      <c r="J54" s="363"/>
      <c r="K54" s="243"/>
      <c r="L54" s="243"/>
      <c r="M54" s="243"/>
      <c r="N54" s="243"/>
      <c r="O54" s="243"/>
      <c r="P54" s="243"/>
      <c r="Q54" s="243"/>
      <c r="R54" s="243"/>
      <c r="S54" s="364"/>
      <c r="T54" s="364"/>
    </row>
    <row r="55" spans="1:20" s="318" customFormat="1" ht="23.25" x14ac:dyDescent="0.25">
      <c r="A55" s="156" t="s">
        <v>247</v>
      </c>
      <c r="B55" s="338" t="s">
        <v>248</v>
      </c>
      <c r="C55" s="151"/>
      <c r="D55" s="149"/>
      <c r="E55" s="160"/>
      <c r="F55" s="150"/>
      <c r="G55" s="151"/>
      <c r="H55" s="151"/>
      <c r="I55" s="157"/>
      <c r="J55" s="146"/>
      <c r="K55" s="152">
        <f>K56+K58</f>
        <v>0</v>
      </c>
      <c r="L55" s="152">
        <f>L56+L58</f>
        <v>0</v>
      </c>
      <c r="M55" s="152">
        <f>M56+M58</f>
        <v>0</v>
      </c>
      <c r="N55" s="152">
        <f>N56+N58</f>
        <v>0</v>
      </c>
      <c r="O55" s="152">
        <f>O56+O58</f>
        <v>0</v>
      </c>
      <c r="P55" s="152"/>
      <c r="Q55" s="152"/>
      <c r="R55" s="152"/>
      <c r="S55" s="328"/>
      <c r="T55" s="313"/>
    </row>
    <row r="56" spans="1:20" s="318" customFormat="1" ht="23.25" hidden="1" x14ac:dyDescent="0.25">
      <c r="A56" s="156"/>
      <c r="B56" s="169" t="s">
        <v>262</v>
      </c>
      <c r="C56" s="151"/>
      <c r="D56" s="149"/>
      <c r="E56" s="160"/>
      <c r="F56" s="150"/>
      <c r="G56" s="151"/>
      <c r="H56" s="151"/>
      <c r="I56" s="157"/>
      <c r="J56" s="146"/>
      <c r="K56" s="152">
        <f>K57</f>
        <v>0</v>
      </c>
      <c r="L56" s="152">
        <f>L57</f>
        <v>0</v>
      </c>
      <c r="M56" s="152">
        <f>M57</f>
        <v>0</v>
      </c>
      <c r="N56" s="152">
        <f>N57</f>
        <v>0</v>
      </c>
      <c r="O56" s="152"/>
      <c r="P56" s="152"/>
      <c r="Q56" s="152"/>
      <c r="R56" s="152"/>
      <c r="S56" s="328"/>
      <c r="T56" s="313"/>
    </row>
    <row r="57" spans="1:20" s="318" customFormat="1" ht="15.75" hidden="1" customHeight="1" x14ac:dyDescent="0.25">
      <c r="A57" s="136"/>
      <c r="B57" s="366"/>
      <c r="C57" s="145"/>
      <c r="D57" s="142"/>
      <c r="E57" s="146"/>
      <c r="F57" s="144"/>
      <c r="G57" s="142"/>
      <c r="H57" s="142"/>
      <c r="I57" s="163"/>
      <c r="J57" s="146"/>
      <c r="K57" s="147"/>
      <c r="L57" s="147"/>
      <c r="M57" s="147"/>
      <c r="N57" s="147"/>
      <c r="O57" s="147"/>
      <c r="P57" s="147"/>
      <c r="Q57" s="147"/>
      <c r="R57" s="147"/>
      <c r="S57" s="328"/>
      <c r="T57" s="313"/>
    </row>
    <row r="58" spans="1:20" s="318" customFormat="1" ht="15.75" hidden="1" customHeight="1" x14ac:dyDescent="0.25">
      <c r="A58" s="156"/>
      <c r="B58" s="169" t="s">
        <v>267</v>
      </c>
      <c r="C58" s="151"/>
      <c r="D58" s="149"/>
      <c r="E58" s="160"/>
      <c r="F58" s="150"/>
      <c r="G58" s="151"/>
      <c r="H58" s="151"/>
      <c r="I58" s="157"/>
      <c r="J58" s="146"/>
      <c r="K58" s="152">
        <v>0</v>
      </c>
      <c r="L58" s="152">
        <v>0</v>
      </c>
      <c r="M58" s="152">
        <v>0</v>
      </c>
      <c r="N58" s="152">
        <v>0</v>
      </c>
      <c r="O58" s="152"/>
      <c r="P58" s="152"/>
      <c r="Q58" s="152"/>
      <c r="R58" s="152"/>
      <c r="S58" s="328"/>
      <c r="T58" s="313"/>
    </row>
    <row r="59" spans="1:20" s="318" customFormat="1" ht="15.75" hidden="1" customHeight="1" x14ac:dyDescent="0.25">
      <c r="A59" s="156" t="s">
        <v>249</v>
      </c>
      <c r="B59" s="169" t="s">
        <v>250</v>
      </c>
      <c r="C59" s="145"/>
      <c r="D59" s="151"/>
      <c r="E59" s="164"/>
      <c r="F59" s="150"/>
      <c r="G59" s="165"/>
      <c r="H59" s="165"/>
      <c r="I59" s="163"/>
      <c r="J59" s="146"/>
      <c r="K59" s="152">
        <f>K60+K63</f>
        <v>0</v>
      </c>
      <c r="L59" s="152">
        <f>L60+L63</f>
        <v>0</v>
      </c>
      <c r="M59" s="152">
        <f>M60+M63</f>
        <v>0</v>
      </c>
      <c r="N59" s="152">
        <f>N60+N63</f>
        <v>0</v>
      </c>
      <c r="O59" s="152">
        <f>O60+O63</f>
        <v>0</v>
      </c>
      <c r="P59" s="152"/>
      <c r="Q59" s="152"/>
      <c r="R59" s="152"/>
      <c r="S59" s="328"/>
      <c r="T59" s="313"/>
    </row>
    <row r="60" spans="1:20" s="318" customFormat="1" ht="23.25" hidden="1" x14ac:dyDescent="0.25">
      <c r="A60" s="156"/>
      <c r="B60" s="169" t="s">
        <v>262</v>
      </c>
      <c r="C60" s="145"/>
      <c r="D60" s="151"/>
      <c r="E60" s="164"/>
      <c r="F60" s="150"/>
      <c r="G60" s="165"/>
      <c r="H60" s="165"/>
      <c r="I60" s="163"/>
      <c r="J60" s="146"/>
      <c r="K60" s="152">
        <f>SUM(K61:K62)</f>
        <v>0</v>
      </c>
      <c r="L60" s="152">
        <f>SUM(L61:L62)</f>
        <v>0</v>
      </c>
      <c r="M60" s="152">
        <f>SUM(M61:M62)</f>
        <v>0</v>
      </c>
      <c r="N60" s="152">
        <f>SUM(N61:N62)</f>
        <v>0</v>
      </c>
      <c r="O60" s="152"/>
      <c r="P60" s="152"/>
      <c r="Q60" s="152"/>
      <c r="R60" s="152"/>
      <c r="S60" s="328"/>
      <c r="T60" s="313"/>
    </row>
    <row r="61" spans="1:20" s="318" customFormat="1" ht="23.25" hidden="1" x14ac:dyDescent="0.25">
      <c r="A61" s="147"/>
      <c r="B61" s="315"/>
      <c r="C61" s="147"/>
      <c r="D61" s="147"/>
      <c r="E61" s="142"/>
      <c r="F61"/>
      <c r="G61" s="147"/>
      <c r="H61" s="147"/>
      <c r="I61" s="147"/>
      <c r="J61" s="142"/>
      <c r="K61" s="147"/>
      <c r="L61" s="147"/>
      <c r="M61" s="147"/>
      <c r="N61" s="147"/>
      <c r="O61" s="147"/>
      <c r="P61" s="147"/>
      <c r="Q61" s="147"/>
      <c r="R61" s="147"/>
      <c r="S61" s="328"/>
      <c r="T61" s="313"/>
    </row>
    <row r="62" spans="1:20" s="318" customFormat="1" ht="15.75" hidden="1" customHeight="1" x14ac:dyDescent="0.25">
      <c r="A62" s="147"/>
      <c r="B62" s="367"/>
      <c r="C62" s="147"/>
      <c r="D62" s="147"/>
      <c r="E62" s="142"/>
      <c r="F62"/>
      <c r="G62" s="147"/>
      <c r="H62" s="147"/>
      <c r="I62" s="147"/>
      <c r="J62" s="142"/>
      <c r="K62" s="147"/>
      <c r="L62" s="147"/>
      <c r="M62" s="147"/>
      <c r="N62" s="147"/>
      <c r="O62" s="147"/>
      <c r="P62" s="147"/>
      <c r="Q62" s="147"/>
      <c r="R62" s="147"/>
      <c r="S62" s="328"/>
      <c r="T62" s="313"/>
    </row>
    <row r="63" spans="1:20" s="318" customFormat="1" ht="15.75" hidden="1" customHeight="1" x14ac:dyDescent="0.25">
      <c r="A63" s="156"/>
      <c r="B63" s="169" t="s">
        <v>267</v>
      </c>
      <c r="C63" s="145"/>
      <c r="D63" s="151"/>
      <c r="E63" s="164"/>
      <c r="F63" s="150"/>
      <c r="G63" s="165"/>
      <c r="H63" s="165"/>
      <c r="I63" s="163"/>
      <c r="J63" s="146"/>
      <c r="K63" s="152">
        <v>0</v>
      </c>
      <c r="L63" s="152">
        <v>0</v>
      </c>
      <c r="M63" s="152">
        <v>0</v>
      </c>
      <c r="N63" s="152">
        <v>0</v>
      </c>
      <c r="O63" s="152"/>
      <c r="P63" s="152"/>
      <c r="Q63" s="152"/>
      <c r="R63" s="152"/>
      <c r="S63" s="328"/>
      <c r="T63" s="313"/>
    </row>
    <row r="64" spans="1:20" s="318" customFormat="1" ht="15.75" customHeight="1" x14ac:dyDescent="0.25">
      <c r="A64" s="156" t="s">
        <v>251</v>
      </c>
      <c r="B64" s="169" t="s">
        <v>252</v>
      </c>
      <c r="C64" s="151"/>
      <c r="D64" s="149"/>
      <c r="E64" s="160"/>
      <c r="F64" s="150"/>
      <c r="G64" s="151"/>
      <c r="H64" s="151"/>
      <c r="I64" s="157"/>
      <c r="J64" s="146"/>
      <c r="K64" s="152">
        <f>K65+K69</f>
        <v>145338.76</v>
      </c>
      <c r="L64" s="152">
        <f>L65+L69</f>
        <v>145338.76</v>
      </c>
      <c r="M64" s="152">
        <f>M65+M69</f>
        <v>111460</v>
      </c>
      <c r="N64" s="152">
        <f>N65+N69</f>
        <v>0</v>
      </c>
      <c r="O64" s="152">
        <f>O65+O69</f>
        <v>50567</v>
      </c>
      <c r="P64" s="152"/>
      <c r="Q64" s="152"/>
      <c r="R64" s="152"/>
      <c r="S64" s="328"/>
      <c r="T64" s="313"/>
    </row>
    <row r="65" spans="1:30" s="318" customFormat="1" ht="15.75" customHeight="1" x14ac:dyDescent="0.25">
      <c r="A65" s="156"/>
      <c r="B65" s="169" t="s">
        <v>268</v>
      </c>
      <c r="C65" s="151"/>
      <c r="D65" s="149"/>
      <c r="E65" s="160"/>
      <c r="F65" s="150"/>
      <c r="G65" s="151"/>
      <c r="H65" s="151"/>
      <c r="I65" s="157"/>
      <c r="J65" s="142"/>
      <c r="K65" s="152">
        <f>SUM(K66:K68)</f>
        <v>125908.09700000001</v>
      </c>
      <c r="L65" s="152">
        <f>SUM(L66:L68)</f>
        <v>125908.09700000001</v>
      </c>
      <c r="M65" s="152">
        <f>SUM(M66:M68)</f>
        <v>92310</v>
      </c>
      <c r="N65" s="152">
        <f>SUM(N66:N68)</f>
        <v>0</v>
      </c>
      <c r="O65" s="152">
        <f>SUM(O66:O68)</f>
        <v>31417</v>
      </c>
      <c r="P65" s="152"/>
      <c r="Q65" s="152"/>
      <c r="R65" s="152"/>
      <c r="S65" s="328"/>
      <c r="T65" s="313"/>
    </row>
    <row r="66" spans="1:30" s="336" customFormat="1" ht="15.75" customHeight="1" x14ac:dyDescent="0.25">
      <c r="A66" s="241">
        <v>5</v>
      </c>
      <c r="B66" s="329" t="s">
        <v>305</v>
      </c>
      <c r="C66" s="244" t="s">
        <v>278</v>
      </c>
      <c r="D66" s="244" t="s">
        <v>264</v>
      </c>
      <c r="E66" s="245" t="s">
        <v>265</v>
      </c>
      <c r="F66" s="330">
        <v>7450278</v>
      </c>
      <c r="G66" s="331">
        <v>292</v>
      </c>
      <c r="H66" s="331"/>
      <c r="I66" s="284" t="s">
        <v>378</v>
      </c>
      <c r="J66" s="332" t="s">
        <v>379</v>
      </c>
      <c r="K66" s="331">
        <f>L66</f>
        <v>25454.295999999998</v>
      </c>
      <c r="L66" s="331">
        <f>25454.296</f>
        <v>25454.295999999998</v>
      </c>
      <c r="M66" s="246">
        <v>24667</v>
      </c>
      <c r="N66" s="331"/>
      <c r="O66" s="331">
        <v>9617</v>
      </c>
      <c r="P66" s="331"/>
      <c r="Q66" s="331"/>
      <c r="R66" s="333"/>
      <c r="S66" s="334"/>
      <c r="T66" s="335"/>
    </row>
    <row r="67" spans="1:30" s="415" customFormat="1" ht="89.25" x14ac:dyDescent="0.25">
      <c r="A67" s="240">
        <v>6</v>
      </c>
      <c r="B67" s="329" t="s">
        <v>320</v>
      </c>
      <c r="C67" s="243" t="s">
        <v>321</v>
      </c>
      <c r="D67" s="243" t="s">
        <v>264</v>
      </c>
      <c r="E67" s="241" t="s">
        <v>265</v>
      </c>
      <c r="F67" s="412">
        <v>7479789</v>
      </c>
      <c r="G67" s="243">
        <v>292</v>
      </c>
      <c r="H67" s="243"/>
      <c r="I67" s="243" t="s">
        <v>283</v>
      </c>
      <c r="J67" s="265" t="s">
        <v>322</v>
      </c>
      <c r="K67" s="243">
        <v>97442</v>
      </c>
      <c r="L67" s="243">
        <f>K67</f>
        <v>97442</v>
      </c>
      <c r="M67" s="243">
        <v>64633</v>
      </c>
      <c r="N67" s="243"/>
      <c r="O67" s="240">
        <v>20870</v>
      </c>
      <c r="P67" s="240"/>
      <c r="Q67" s="240"/>
      <c r="R67" s="240"/>
      <c r="S67" s="413"/>
      <c r="T67" s="414"/>
    </row>
    <row r="68" spans="1:30" s="416" customFormat="1" ht="57" customHeight="1" x14ac:dyDescent="0.25">
      <c r="A68" s="241">
        <v>7</v>
      </c>
      <c r="B68" s="369" t="s">
        <v>323</v>
      </c>
      <c r="C68" s="264" t="s">
        <v>269</v>
      </c>
      <c r="D68" s="241" t="s">
        <v>264</v>
      </c>
      <c r="E68" s="265" t="s">
        <v>265</v>
      </c>
      <c r="F68" s="266">
        <v>7732343</v>
      </c>
      <c r="G68" s="241">
        <v>292</v>
      </c>
      <c r="H68" s="241"/>
      <c r="I68" s="241" t="s">
        <v>324</v>
      </c>
      <c r="J68" s="265" t="s">
        <v>380</v>
      </c>
      <c r="K68" s="240">
        <v>3011.8009999999999</v>
      </c>
      <c r="L68" s="240">
        <f>K68</f>
        <v>3011.8009999999999</v>
      </c>
      <c r="M68" s="240">
        <f>930+2080</f>
        <v>3010</v>
      </c>
      <c r="N68" s="240"/>
      <c r="O68" s="243">
        <v>930</v>
      </c>
      <c r="P68" s="243"/>
      <c r="Q68" s="243"/>
      <c r="R68" s="243"/>
      <c r="S68" s="614"/>
      <c r="T68" s="615"/>
      <c r="U68" s="615"/>
      <c r="V68" s="615"/>
      <c r="W68" s="615"/>
    </row>
    <row r="69" spans="1:30" s="314" customFormat="1" ht="23.25" x14ac:dyDescent="0.25">
      <c r="A69" s="156"/>
      <c r="B69" s="169" t="s">
        <v>267</v>
      </c>
      <c r="C69" s="151"/>
      <c r="D69" s="156"/>
      <c r="E69" s="146"/>
      <c r="F69" s="144"/>
      <c r="G69" s="151"/>
      <c r="H69" s="151"/>
      <c r="I69" s="142"/>
      <c r="J69" s="152"/>
      <c r="K69" s="152">
        <f>K70</f>
        <v>19430.663</v>
      </c>
      <c r="L69" s="152">
        <f>L70</f>
        <v>19430.663</v>
      </c>
      <c r="M69" s="152">
        <f>M70</f>
        <v>19150</v>
      </c>
      <c r="N69" s="152">
        <f>N70</f>
        <v>0</v>
      </c>
      <c r="O69" s="152">
        <f>O70</f>
        <v>19150</v>
      </c>
      <c r="P69" s="152"/>
      <c r="Q69" s="152"/>
      <c r="R69" s="152"/>
      <c r="S69" s="328"/>
      <c r="T69" s="313"/>
    </row>
    <row r="70" spans="1:30" s="368" customFormat="1" ht="89.25" customHeight="1" x14ac:dyDescent="0.25">
      <c r="A70" s="240">
        <v>8</v>
      </c>
      <c r="B70" s="369" t="s">
        <v>381</v>
      </c>
      <c r="C70" s="243" t="s">
        <v>382</v>
      </c>
      <c r="D70" s="241" t="s">
        <v>264</v>
      </c>
      <c r="E70" s="265" t="s">
        <v>265</v>
      </c>
      <c r="F70" s="242">
        <v>7753637</v>
      </c>
      <c r="G70" s="243">
        <v>292</v>
      </c>
      <c r="H70" s="243"/>
      <c r="I70" s="370" t="s">
        <v>324</v>
      </c>
      <c r="J70" s="241" t="s">
        <v>383</v>
      </c>
      <c r="K70" s="243">
        <v>19430.663</v>
      </c>
      <c r="L70" s="243">
        <v>19430.663</v>
      </c>
      <c r="M70" s="243">
        <v>19150</v>
      </c>
      <c r="N70" s="243"/>
      <c r="O70" s="371">
        <v>19150</v>
      </c>
      <c r="P70" s="269"/>
      <c r="Q70" s="269"/>
      <c r="R70" s="259"/>
      <c r="S70" s="350"/>
      <c r="T70" s="336"/>
      <c r="U70" s="336"/>
      <c r="V70" s="336"/>
      <c r="W70" s="336"/>
      <c r="X70" s="336"/>
      <c r="Y70" s="336"/>
      <c r="Z70" s="336"/>
      <c r="AA70" s="336"/>
      <c r="AB70" s="336"/>
      <c r="AC70" s="336"/>
      <c r="AD70" s="336"/>
    </row>
    <row r="71" spans="1:30" s="318" customFormat="1" ht="36" customHeight="1" x14ac:dyDescent="0.25">
      <c r="A71" s="151" t="s">
        <v>253</v>
      </c>
      <c r="B71" s="169" t="s">
        <v>254</v>
      </c>
      <c r="C71" s="151"/>
      <c r="D71" s="169"/>
      <c r="E71" s="164"/>
      <c r="F71" s="168"/>
      <c r="G71" s="169"/>
      <c r="H71" s="169"/>
      <c r="I71" s="152">
        <f t="shared" ref="I71:O71" si="1">I72+I73</f>
        <v>0</v>
      </c>
      <c r="J71" s="152">
        <f t="shared" si="1"/>
        <v>0</v>
      </c>
      <c r="K71" s="152">
        <f t="shared" si="1"/>
        <v>0</v>
      </c>
      <c r="L71" s="152">
        <f t="shared" si="1"/>
        <v>0</v>
      </c>
      <c r="M71" s="152">
        <f t="shared" si="1"/>
        <v>0</v>
      </c>
      <c r="N71" s="152">
        <f t="shared" si="1"/>
        <v>0</v>
      </c>
      <c r="O71" s="152">
        <f t="shared" si="1"/>
        <v>0</v>
      </c>
      <c r="P71" s="152"/>
      <c r="Q71" s="152"/>
      <c r="R71" s="152"/>
      <c r="S71" s="328"/>
      <c r="T71" s="313"/>
    </row>
    <row r="72" spans="1:30" s="318" customFormat="1" ht="23.25" hidden="1" x14ac:dyDescent="0.25">
      <c r="A72" s="151"/>
      <c r="B72" s="169" t="s">
        <v>274</v>
      </c>
      <c r="C72" s="151"/>
      <c r="D72" s="169"/>
      <c r="E72" s="164"/>
      <c r="F72" s="168"/>
      <c r="G72" s="169"/>
      <c r="H72" s="169"/>
      <c r="I72" s="163"/>
      <c r="J72" s="142"/>
      <c r="K72" s="170">
        <v>0</v>
      </c>
      <c r="L72" s="170">
        <v>0</v>
      </c>
      <c r="M72" s="170">
        <v>0</v>
      </c>
      <c r="N72" s="170">
        <v>0</v>
      </c>
      <c r="O72" s="170"/>
      <c r="P72" s="170"/>
      <c r="Q72" s="170"/>
      <c r="R72" s="170"/>
      <c r="S72" s="328"/>
      <c r="T72" s="313"/>
    </row>
    <row r="73" spans="1:30" s="318" customFormat="1" ht="15.75" hidden="1" customHeight="1" x14ac:dyDescent="0.25">
      <c r="A73" s="151"/>
      <c r="B73" s="169" t="s">
        <v>273</v>
      </c>
      <c r="C73" s="156"/>
      <c r="D73" s="152"/>
      <c r="E73" s="152"/>
      <c r="F73" s="172"/>
      <c r="G73" s="152"/>
      <c r="H73" s="152"/>
      <c r="I73" s="152"/>
      <c r="J73" s="152"/>
      <c r="K73" s="152">
        <v>0</v>
      </c>
      <c r="L73" s="152">
        <v>0</v>
      </c>
      <c r="M73" s="152">
        <v>0</v>
      </c>
      <c r="N73" s="152">
        <v>0</v>
      </c>
      <c r="O73" s="152"/>
      <c r="P73" s="152"/>
      <c r="Q73" s="152"/>
      <c r="R73" s="152"/>
      <c r="S73" s="328"/>
      <c r="T73" s="313"/>
    </row>
    <row r="74" spans="1:30" s="314" customFormat="1" ht="15.75" customHeight="1" x14ac:dyDescent="0.25">
      <c r="A74" s="156" t="s">
        <v>255</v>
      </c>
      <c r="B74" s="169" t="s">
        <v>256</v>
      </c>
      <c r="C74" s="151"/>
      <c r="D74" s="151"/>
      <c r="E74" s="151"/>
      <c r="F74" s="150"/>
      <c r="G74" s="151"/>
      <c r="H74" s="151"/>
      <c r="I74" s="151"/>
      <c r="J74" s="156"/>
      <c r="K74" s="152">
        <v>0</v>
      </c>
      <c r="L74" s="152">
        <v>0</v>
      </c>
      <c r="M74" s="152">
        <v>0</v>
      </c>
      <c r="N74" s="152">
        <v>0</v>
      </c>
      <c r="O74" s="152">
        <v>0</v>
      </c>
      <c r="P74" s="152"/>
      <c r="Q74" s="152"/>
      <c r="R74" s="152"/>
      <c r="S74" s="328"/>
      <c r="T74" s="313"/>
    </row>
    <row r="75" spans="1:30" s="314" customFormat="1" ht="23.25" hidden="1" x14ac:dyDescent="0.25">
      <c r="A75" s="156"/>
      <c r="B75" s="169" t="s">
        <v>274</v>
      </c>
      <c r="C75" s="151"/>
      <c r="D75" s="151"/>
      <c r="E75" s="151"/>
      <c r="F75" s="150"/>
      <c r="G75" s="151"/>
      <c r="H75" s="151"/>
      <c r="I75" s="151"/>
      <c r="J75" s="156"/>
      <c r="K75" s="152"/>
      <c r="L75" s="152"/>
      <c r="M75" s="152"/>
      <c r="N75" s="152"/>
      <c r="O75" s="152"/>
      <c r="P75" s="152"/>
      <c r="Q75" s="152"/>
      <c r="R75" s="152"/>
      <c r="S75" s="328"/>
      <c r="T75" s="313"/>
    </row>
    <row r="76" spans="1:30" s="314" customFormat="1" ht="15.75" hidden="1" customHeight="1" x14ac:dyDescent="0.25">
      <c r="A76" s="156"/>
      <c r="B76" s="169" t="s">
        <v>273</v>
      </c>
      <c r="C76" s="151"/>
      <c r="D76" s="151"/>
      <c r="E76" s="151"/>
      <c r="F76" s="150"/>
      <c r="G76" s="151"/>
      <c r="H76" s="151"/>
      <c r="I76" s="151"/>
      <c r="J76" s="156"/>
      <c r="K76" s="152"/>
      <c r="L76" s="152"/>
      <c r="M76" s="152"/>
      <c r="N76" s="152"/>
      <c r="O76" s="152"/>
      <c r="P76" s="152"/>
      <c r="Q76" s="152"/>
      <c r="R76" s="152"/>
      <c r="S76" s="328"/>
      <c r="T76" s="313"/>
    </row>
    <row r="77" spans="1:30" s="314" customFormat="1" ht="15.75" customHeight="1" x14ac:dyDescent="0.25">
      <c r="A77" s="156" t="s">
        <v>257</v>
      </c>
      <c r="B77" s="169" t="s">
        <v>275</v>
      </c>
      <c r="C77" s="151"/>
      <c r="D77" s="151"/>
      <c r="E77" s="151"/>
      <c r="F77" s="150"/>
      <c r="G77" s="151"/>
      <c r="H77" s="151"/>
      <c r="I77" s="151"/>
      <c r="J77" s="156"/>
      <c r="K77" s="152">
        <f>K78+K79</f>
        <v>0</v>
      </c>
      <c r="L77" s="152">
        <f>L78+L79</f>
        <v>0</v>
      </c>
      <c r="M77" s="152">
        <f>M78+M79</f>
        <v>0</v>
      </c>
      <c r="N77" s="152">
        <f>N78+N79</f>
        <v>0</v>
      </c>
      <c r="O77" s="152">
        <f>O78+O79</f>
        <v>0</v>
      </c>
      <c r="P77" s="152"/>
      <c r="Q77" s="152"/>
      <c r="R77" s="152"/>
      <c r="S77" s="328"/>
      <c r="T77" s="313"/>
    </row>
    <row r="78" spans="1:30" s="314" customFormat="1" ht="23.25" hidden="1" x14ac:dyDescent="0.25">
      <c r="A78" s="156"/>
      <c r="B78" s="169" t="s">
        <v>274</v>
      </c>
      <c r="C78" s="151"/>
      <c r="D78" s="151"/>
      <c r="E78" s="151"/>
      <c r="F78" s="150"/>
      <c r="G78" s="151"/>
      <c r="H78" s="151"/>
      <c r="I78" s="151"/>
      <c r="J78" s="156"/>
      <c r="K78" s="152"/>
      <c r="L78" s="152"/>
      <c r="M78" s="152"/>
      <c r="N78" s="173"/>
      <c r="O78" s="152"/>
      <c r="P78" s="152"/>
      <c r="Q78" s="152"/>
      <c r="R78" s="152"/>
      <c r="S78" s="328"/>
      <c r="T78" s="313"/>
    </row>
    <row r="79" spans="1:30" s="314" customFormat="1" ht="23.25" hidden="1" x14ac:dyDescent="0.25">
      <c r="A79" s="277"/>
      <c r="B79" s="372" t="s">
        <v>273</v>
      </c>
      <c r="C79" s="373"/>
      <c r="D79" s="373"/>
      <c r="E79" s="373"/>
      <c r="F79" s="374"/>
      <c r="G79" s="373"/>
      <c r="H79" s="373"/>
      <c r="I79" s="373"/>
      <c r="J79" s="277"/>
      <c r="K79" s="152">
        <f>K80</f>
        <v>0</v>
      </c>
      <c r="L79" s="152">
        <f>L80</f>
        <v>0</v>
      </c>
      <c r="M79" s="152">
        <f>M80</f>
        <v>0</v>
      </c>
      <c r="N79" s="152">
        <f>N80</f>
        <v>0</v>
      </c>
      <c r="O79" s="152">
        <f>O80</f>
        <v>0</v>
      </c>
      <c r="P79" s="152"/>
      <c r="Q79" s="152"/>
      <c r="R79" s="152"/>
      <c r="S79" s="328"/>
      <c r="T79" s="313"/>
    </row>
    <row r="80" spans="1:30" s="375" customFormat="1" ht="23.25" hidden="1" x14ac:dyDescent="0.25">
      <c r="A80" s="259"/>
      <c r="B80" s="260"/>
      <c r="C80" s="261"/>
      <c r="D80" s="261"/>
      <c r="E80" s="261"/>
      <c r="F80" s="262"/>
      <c r="G80" s="354"/>
      <c r="H80" s="261"/>
      <c r="I80" s="261"/>
      <c r="J80" s="282"/>
      <c r="K80" s="240"/>
      <c r="L80" s="240"/>
      <c r="M80" s="243"/>
      <c r="N80" s="276"/>
      <c r="O80" s="243"/>
      <c r="P80" s="268"/>
      <c r="Q80" s="268"/>
      <c r="R80" s="268"/>
      <c r="S80" s="364"/>
      <c r="T80" s="335"/>
    </row>
    <row r="81" spans="1:23" s="318" customFormat="1" ht="23.25" x14ac:dyDescent="0.25">
      <c r="A81" s="139" t="s">
        <v>279</v>
      </c>
      <c r="B81" s="376" t="s">
        <v>319</v>
      </c>
      <c r="C81" s="377"/>
      <c r="D81" s="136"/>
      <c r="E81" s="378"/>
      <c r="F81" s="138"/>
      <c r="G81" s="377"/>
      <c r="H81" s="377"/>
      <c r="I81" s="175"/>
      <c r="J81" s="378"/>
      <c r="K81" s="152">
        <f>K82+K84</f>
        <v>25800.746999999999</v>
      </c>
      <c r="L81" s="152">
        <f>L82+L84</f>
        <v>25800.746999999999</v>
      </c>
      <c r="M81" s="152">
        <f>M82+M84</f>
        <v>14755</v>
      </c>
      <c r="N81" s="152">
        <f>N82+N84</f>
        <v>0</v>
      </c>
      <c r="O81" s="152">
        <f>O82+O84</f>
        <v>6500</v>
      </c>
      <c r="P81" s="152"/>
      <c r="Q81" s="152"/>
      <c r="R81" s="152"/>
      <c r="S81" s="328"/>
      <c r="T81" s="313"/>
    </row>
    <row r="82" spans="1:23" s="318" customFormat="1" ht="23.25" x14ac:dyDescent="0.25">
      <c r="A82" s="142"/>
      <c r="B82" s="169" t="s">
        <v>276</v>
      </c>
      <c r="C82" s="145"/>
      <c r="D82" s="142"/>
      <c r="E82" s="146"/>
      <c r="F82" s="144"/>
      <c r="G82" s="145"/>
      <c r="H82" s="145"/>
      <c r="I82" s="163"/>
      <c r="J82" s="146"/>
      <c r="K82" s="152">
        <f>K83</f>
        <v>19014.598999999998</v>
      </c>
      <c r="L82" s="152">
        <f>L83</f>
        <v>19014.598999999998</v>
      </c>
      <c r="M82" s="152">
        <f>M83</f>
        <v>7985</v>
      </c>
      <c r="N82" s="152">
        <f>N83</f>
        <v>0</v>
      </c>
      <c r="O82" s="152">
        <f>O83</f>
        <v>4100</v>
      </c>
      <c r="P82" s="152"/>
      <c r="Q82" s="152"/>
      <c r="R82" s="152"/>
      <c r="S82" s="328"/>
      <c r="T82" s="313"/>
    </row>
    <row r="83" spans="1:23" s="388" customFormat="1" ht="123" customHeight="1" x14ac:dyDescent="0.25">
      <c r="A83" s="379">
        <v>9</v>
      </c>
      <c r="B83" s="380" t="s">
        <v>284</v>
      </c>
      <c r="C83" s="381" t="s">
        <v>282</v>
      </c>
      <c r="D83" s="382" t="s">
        <v>285</v>
      </c>
      <c r="E83" s="271" t="s">
        <v>286</v>
      </c>
      <c r="F83" s="383">
        <v>7618070</v>
      </c>
      <c r="G83" s="382">
        <v>351</v>
      </c>
      <c r="H83" s="382"/>
      <c r="I83" s="270" t="s">
        <v>384</v>
      </c>
      <c r="J83" s="271" t="s">
        <v>385</v>
      </c>
      <c r="K83" s="272">
        <v>19014.598999999998</v>
      </c>
      <c r="L83" s="272">
        <v>19014.598999999998</v>
      </c>
      <c r="M83" s="382">
        <v>7985</v>
      </c>
      <c r="N83" s="272"/>
      <c r="O83" s="384">
        <v>4100</v>
      </c>
      <c r="P83" s="385"/>
      <c r="Q83" s="385"/>
      <c r="R83" s="424" t="s">
        <v>386</v>
      </c>
      <c r="S83" s="386"/>
      <c r="T83" s="387"/>
    </row>
    <row r="84" spans="1:23" s="389" customFormat="1" ht="23.25" x14ac:dyDescent="0.25">
      <c r="A84" s="173"/>
      <c r="B84" s="169" t="s">
        <v>273</v>
      </c>
      <c r="C84" s="151"/>
      <c r="D84" s="169"/>
      <c r="E84" s="164"/>
      <c r="F84" s="168"/>
      <c r="G84" s="169"/>
      <c r="H84" s="169"/>
      <c r="I84" s="175"/>
      <c r="J84" s="176"/>
      <c r="K84" s="152">
        <f>K85</f>
        <v>6786.1480000000001</v>
      </c>
      <c r="L84" s="152">
        <f>L85</f>
        <v>6786.1480000000001</v>
      </c>
      <c r="M84" s="152">
        <f>M85</f>
        <v>6770</v>
      </c>
      <c r="N84" s="152">
        <f>N85</f>
        <v>0</v>
      </c>
      <c r="O84" s="152">
        <f>O85</f>
        <v>2400</v>
      </c>
      <c r="P84" s="152"/>
      <c r="Q84" s="152"/>
      <c r="R84" s="152"/>
      <c r="S84" s="328"/>
      <c r="T84" s="313"/>
    </row>
    <row r="85" spans="1:23" s="396" customFormat="1" ht="45" customHeight="1" x14ac:dyDescent="0.25">
      <c r="A85" s="390">
        <v>10</v>
      </c>
      <c r="B85" s="391" t="s">
        <v>325</v>
      </c>
      <c r="C85" s="392" t="s">
        <v>312</v>
      </c>
      <c r="D85" s="391" t="s">
        <v>264</v>
      </c>
      <c r="E85" s="265" t="s">
        <v>265</v>
      </c>
      <c r="F85" s="393">
        <v>7708552</v>
      </c>
      <c r="G85" s="391"/>
      <c r="H85" s="391"/>
      <c r="I85" s="394" t="s">
        <v>283</v>
      </c>
      <c r="J85" s="265" t="s">
        <v>326</v>
      </c>
      <c r="K85" s="395">
        <f>L85</f>
        <v>6786.1480000000001</v>
      </c>
      <c r="L85" s="395">
        <v>6786.1480000000001</v>
      </c>
      <c r="M85" s="395">
        <v>6770</v>
      </c>
      <c r="N85" s="395"/>
      <c r="O85" s="395">
        <v>2400</v>
      </c>
      <c r="P85" s="395"/>
      <c r="Q85" s="395"/>
      <c r="R85" s="395"/>
      <c r="S85" s="605"/>
      <c r="T85" s="606"/>
      <c r="U85" s="606"/>
      <c r="V85" s="606"/>
      <c r="W85" s="606"/>
    </row>
    <row r="86" spans="1:23" s="423" customFormat="1" ht="23.25" x14ac:dyDescent="0.25">
      <c r="A86" s="417" t="s">
        <v>43</v>
      </c>
      <c r="B86" s="417" t="s">
        <v>71</v>
      </c>
      <c r="C86" s="418"/>
      <c r="D86" s="417"/>
      <c r="E86" s="417"/>
      <c r="F86" s="419"/>
      <c r="G86" s="417"/>
      <c r="H86" s="417"/>
      <c r="I86" s="417"/>
      <c r="J86" s="417"/>
      <c r="K86" s="420"/>
      <c r="L86" s="420"/>
      <c r="M86" s="420"/>
      <c r="N86" s="420"/>
      <c r="O86" s="421">
        <v>10733</v>
      </c>
      <c r="P86" s="421"/>
      <c r="Q86" s="421"/>
      <c r="R86" s="421"/>
      <c r="S86" s="319"/>
      <c r="T86" s="422"/>
    </row>
    <row r="87" spans="1:23" s="397" customFormat="1" ht="18.75" x14ac:dyDescent="0.3">
      <c r="C87" s="398"/>
      <c r="F87" s="399"/>
      <c r="K87" s="400"/>
      <c r="L87" s="400"/>
      <c r="M87" s="400"/>
      <c r="N87" s="400"/>
      <c r="O87" s="400"/>
      <c r="P87" s="400"/>
      <c r="Q87" s="400"/>
      <c r="R87" s="400"/>
    </row>
    <row r="88" spans="1:23" x14ac:dyDescent="0.25">
      <c r="A88" s="401"/>
      <c r="B88" s="401"/>
      <c r="C88" s="402"/>
      <c r="D88" s="401"/>
      <c r="E88" s="401"/>
      <c r="F88" s="403"/>
      <c r="G88" s="401"/>
      <c r="H88" s="401"/>
      <c r="I88" s="401"/>
      <c r="J88" s="401"/>
      <c r="K88" s="404"/>
      <c r="L88" s="404"/>
      <c r="M88" s="404"/>
      <c r="N88" s="404"/>
      <c r="O88" s="404"/>
      <c r="P88" s="404"/>
      <c r="Q88" s="404"/>
      <c r="R88" s="404"/>
    </row>
    <row r="89" spans="1:23" s="408" customFormat="1" x14ac:dyDescent="0.2">
      <c r="A89" s="401"/>
      <c r="B89" s="401"/>
      <c r="C89" s="402"/>
      <c r="D89" s="401"/>
      <c r="E89" s="401"/>
      <c r="F89" s="403"/>
      <c r="G89" s="401"/>
      <c r="H89" s="401"/>
      <c r="I89" s="401"/>
      <c r="J89" s="401"/>
      <c r="K89" s="404"/>
      <c r="L89" s="404"/>
      <c r="M89" s="404"/>
      <c r="N89" s="404"/>
      <c r="O89" s="404"/>
      <c r="P89" s="404"/>
      <c r="Q89" s="404"/>
      <c r="R89" s="404"/>
      <c r="S89" s="407"/>
    </row>
    <row r="90" spans="1:23" s="408" customFormat="1" x14ac:dyDescent="0.2">
      <c r="A90" s="401"/>
      <c r="B90" s="401"/>
      <c r="C90" s="402"/>
      <c r="D90" s="401"/>
      <c r="E90" s="401"/>
      <c r="F90" s="403"/>
      <c r="G90" s="401"/>
      <c r="H90" s="401"/>
      <c r="I90" s="401"/>
      <c r="J90" s="401"/>
      <c r="K90" s="404"/>
      <c r="L90" s="404"/>
      <c r="M90" s="404"/>
      <c r="N90" s="404"/>
      <c r="O90" s="404"/>
      <c r="P90" s="404"/>
      <c r="Q90" s="404"/>
      <c r="R90" s="404"/>
      <c r="S90" s="407"/>
    </row>
    <row r="91" spans="1:23" s="408" customFormat="1" x14ac:dyDescent="0.2">
      <c r="A91" s="401"/>
      <c r="B91" s="401"/>
      <c r="C91" s="402"/>
      <c r="D91" s="401"/>
      <c r="E91" s="401"/>
      <c r="F91" s="403"/>
      <c r="G91" s="401"/>
      <c r="H91" s="401"/>
      <c r="I91" s="401"/>
      <c r="J91" s="401"/>
      <c r="K91" s="404"/>
      <c r="L91" s="404"/>
      <c r="M91" s="404"/>
      <c r="N91" s="404"/>
      <c r="O91" s="404"/>
      <c r="P91" s="404"/>
      <c r="Q91" s="404"/>
      <c r="R91" s="404"/>
      <c r="S91" s="407"/>
    </row>
    <row r="92" spans="1:23" x14ac:dyDescent="0.25">
      <c r="A92" s="401"/>
      <c r="B92" s="401"/>
      <c r="C92" s="402"/>
      <c r="D92" s="401"/>
      <c r="E92" s="401"/>
      <c r="F92" s="403"/>
      <c r="G92" s="401"/>
      <c r="H92" s="401"/>
      <c r="I92" s="401"/>
      <c r="J92" s="401"/>
      <c r="K92" s="404"/>
      <c r="L92" s="404"/>
      <c r="M92" s="404"/>
      <c r="N92" s="404"/>
      <c r="O92" s="404"/>
      <c r="P92" s="404"/>
      <c r="Q92" s="404"/>
      <c r="R92" s="404"/>
    </row>
    <row r="93" spans="1:23" ht="12.75" x14ac:dyDescent="0.2">
      <c r="A93" s="401"/>
      <c r="B93" s="401"/>
      <c r="C93" s="402"/>
      <c r="D93" s="401"/>
      <c r="E93" s="401"/>
      <c r="F93" s="403"/>
      <c r="G93" s="401"/>
      <c r="H93" s="401"/>
      <c r="I93" s="401"/>
      <c r="J93" s="401"/>
      <c r="K93" s="404"/>
      <c r="L93" s="404"/>
      <c r="M93" s="404"/>
      <c r="N93" s="404"/>
      <c r="O93" s="404"/>
      <c r="P93" s="404"/>
      <c r="Q93" s="404"/>
      <c r="R93" s="404"/>
      <c r="S93" s="406"/>
    </row>
    <row r="94" spans="1:23" ht="12.75" x14ac:dyDescent="0.2">
      <c r="A94" s="401"/>
      <c r="B94" s="401"/>
      <c r="C94" s="402"/>
      <c r="D94" s="401"/>
      <c r="E94" s="401"/>
      <c r="F94" s="403"/>
      <c r="G94" s="401"/>
      <c r="H94" s="401"/>
      <c r="I94" s="401"/>
      <c r="J94" s="401"/>
      <c r="K94" s="404"/>
      <c r="L94" s="404"/>
      <c r="M94" s="404"/>
      <c r="N94" s="404"/>
      <c r="O94" s="404"/>
      <c r="P94" s="404"/>
      <c r="Q94" s="404"/>
      <c r="R94" s="404"/>
      <c r="S94" s="406"/>
    </row>
  </sheetData>
  <mergeCells count="26">
    <mergeCell ref="O1:R1"/>
    <mergeCell ref="T6:AA6"/>
    <mergeCell ref="O7:O8"/>
    <mergeCell ref="P7:Q7"/>
    <mergeCell ref="S68:W68"/>
    <mergeCell ref="S85:W85"/>
    <mergeCell ref="A2:R2"/>
    <mergeCell ref="A3:R3"/>
    <mergeCell ref="O4:R4"/>
    <mergeCell ref="K6:L7"/>
    <mergeCell ref="M5:M8"/>
    <mergeCell ref="N5:N8"/>
    <mergeCell ref="O5:Q6"/>
    <mergeCell ref="R5:R8"/>
    <mergeCell ref="T5:AA5"/>
    <mergeCell ref="J5:L5"/>
    <mergeCell ref="G5:G8"/>
    <mergeCell ref="H5:H8"/>
    <mergeCell ref="I5:I8"/>
    <mergeCell ref="J6:J8"/>
    <mergeCell ref="A5:A8"/>
    <mergeCell ref="B5:B8"/>
    <mergeCell ref="C5:C8"/>
    <mergeCell ref="D5:D8"/>
    <mergeCell ref="E5:E8"/>
    <mergeCell ref="F5:F8"/>
  </mergeCells>
  <pageMargins left="0.49" right="0.25" top="0.25" bottom="0.3" header="0.26" footer="0"/>
  <pageSetup paperSize="9" scale="68" orientation="landscape" r:id="rId1"/>
  <headerFooter>
    <oddFooter>&amp;C&amp;P</oddFooter>
  </headerFooter>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35"/>
  <sheetViews>
    <sheetView topLeftCell="A28" workbookViewId="0">
      <selection activeCell="A6" sqref="A6:D6"/>
    </sheetView>
  </sheetViews>
  <sheetFormatPr defaultRowHeight="15" x14ac:dyDescent="0.25"/>
  <cols>
    <col min="1" max="1" width="7.42578125" customWidth="1"/>
    <col min="2" max="2" width="64.7109375" customWidth="1"/>
    <col min="3" max="3" width="11.5703125" customWidth="1"/>
    <col min="4" max="4" width="11.42578125" customWidth="1"/>
    <col min="5" max="5" width="12.7109375" customWidth="1"/>
    <col min="6" max="6" width="12.85546875" customWidth="1"/>
  </cols>
  <sheetData>
    <row r="1" spans="1:22" ht="15.75" customHeight="1" x14ac:dyDescent="0.25">
      <c r="A1" s="551" t="s">
        <v>421</v>
      </c>
      <c r="B1" s="551"/>
      <c r="C1" s="551"/>
      <c r="D1" s="551"/>
    </row>
    <row r="2" spans="1:22" ht="15.75" x14ac:dyDescent="0.25">
      <c r="A2" s="552" t="s">
        <v>420</v>
      </c>
      <c r="B2" s="552"/>
      <c r="C2" s="552"/>
      <c r="D2" s="552"/>
    </row>
    <row r="3" spans="1:22" ht="15.75" x14ac:dyDescent="0.25">
      <c r="A3" s="552" t="s">
        <v>439</v>
      </c>
      <c r="B3" s="552"/>
      <c r="C3" s="552"/>
      <c r="D3" s="552"/>
    </row>
    <row r="4" spans="1:22" ht="9" customHeight="1" x14ac:dyDescent="0.25"/>
    <row r="5" spans="1:22" ht="18.75" x14ac:dyDescent="0.3">
      <c r="A5" s="637" t="s">
        <v>437</v>
      </c>
      <c r="B5" s="638"/>
      <c r="C5" s="638"/>
      <c r="D5" s="638"/>
    </row>
    <row r="6" spans="1:22" ht="37.5" customHeight="1" x14ac:dyDescent="0.25">
      <c r="A6" s="617" t="s">
        <v>351</v>
      </c>
      <c r="B6" s="617"/>
      <c r="C6" s="617"/>
      <c r="D6" s="617"/>
      <c r="E6" s="302"/>
      <c r="F6" s="302"/>
      <c r="G6" s="302"/>
      <c r="H6" s="302"/>
    </row>
    <row r="7" spans="1:22" ht="18.75" customHeight="1" x14ac:dyDescent="0.25">
      <c r="A7" s="542" t="s">
        <v>419</v>
      </c>
      <c r="B7" s="542"/>
      <c r="C7" s="542"/>
      <c r="D7" s="542"/>
      <c r="E7" s="532"/>
      <c r="F7" s="532"/>
      <c r="G7" s="189"/>
      <c r="H7" s="189"/>
      <c r="I7" s="189"/>
      <c r="J7" s="189"/>
      <c r="K7" s="189"/>
      <c r="L7" s="189"/>
      <c r="M7" s="189"/>
      <c r="N7" s="189"/>
      <c r="O7" s="189"/>
      <c r="P7" s="189"/>
      <c r="Q7" s="189"/>
      <c r="R7" s="189"/>
      <c r="S7" s="189"/>
      <c r="T7" s="189"/>
      <c r="U7" s="189"/>
      <c r="V7" s="189"/>
    </row>
    <row r="8" spans="1:22" ht="13.5" customHeight="1" x14ac:dyDescent="0.25">
      <c r="A8" s="626" t="s">
        <v>438</v>
      </c>
      <c r="B8" s="542"/>
      <c r="C8" s="542"/>
      <c r="D8" s="542"/>
      <c r="E8" s="532"/>
      <c r="F8" s="532"/>
      <c r="G8" s="189"/>
      <c r="H8" s="189"/>
      <c r="I8" s="189"/>
      <c r="J8" s="189"/>
      <c r="K8" s="189"/>
      <c r="L8" s="189"/>
      <c r="M8" s="189"/>
      <c r="N8" s="189"/>
      <c r="O8" s="189"/>
      <c r="P8" s="189"/>
      <c r="Q8" s="189"/>
      <c r="R8" s="189"/>
      <c r="S8" s="189"/>
      <c r="T8" s="189"/>
      <c r="U8" s="189"/>
      <c r="V8" s="189"/>
    </row>
    <row r="9" spans="1:22" ht="12.75" customHeight="1" x14ac:dyDescent="0.25">
      <c r="A9" s="184"/>
      <c r="B9" s="185"/>
      <c r="C9" s="616" t="s">
        <v>294</v>
      </c>
      <c r="D9" s="616"/>
      <c r="F9" s="185"/>
    </row>
    <row r="10" spans="1:22" ht="42" customHeight="1" x14ac:dyDescent="0.25">
      <c r="A10" s="186" t="s">
        <v>1</v>
      </c>
      <c r="B10" s="186" t="s">
        <v>288</v>
      </c>
      <c r="C10" s="187" t="s">
        <v>219</v>
      </c>
      <c r="D10" s="188" t="s">
        <v>330</v>
      </c>
    </row>
    <row r="11" spans="1:22" ht="17.25" customHeight="1" x14ac:dyDescent="0.25">
      <c r="A11" s="202"/>
      <c r="B11" s="203" t="s">
        <v>115</v>
      </c>
      <c r="C11" s="204"/>
      <c r="D11" s="205">
        <f>D12+D15+D19+D21+D23+D26+D29+D31</f>
        <v>7705</v>
      </c>
    </row>
    <row r="12" spans="1:22" ht="19.5" customHeight="1" x14ac:dyDescent="0.25">
      <c r="A12" s="206" t="s">
        <v>8</v>
      </c>
      <c r="B12" s="207" t="s">
        <v>165</v>
      </c>
      <c r="C12" s="206"/>
      <c r="D12" s="208">
        <f>SUM(D13:D14)</f>
        <v>1116</v>
      </c>
    </row>
    <row r="13" spans="1:22" ht="38.25" customHeight="1" x14ac:dyDescent="0.25">
      <c r="A13" s="209">
        <v>1</v>
      </c>
      <c r="B13" s="210" t="s">
        <v>352</v>
      </c>
      <c r="C13" s="209">
        <v>2020</v>
      </c>
      <c r="D13" s="211">
        <v>628</v>
      </c>
    </row>
    <row r="14" spans="1:22" ht="42" customHeight="1" x14ac:dyDescent="0.25">
      <c r="A14" s="209">
        <v>2</v>
      </c>
      <c r="B14" s="216" t="s">
        <v>353</v>
      </c>
      <c r="C14" s="209">
        <v>2020</v>
      </c>
      <c r="D14" s="212">
        <v>488</v>
      </c>
    </row>
    <row r="15" spans="1:22" ht="21.75" customHeight="1" x14ac:dyDescent="0.25">
      <c r="A15" s="206" t="s">
        <v>22</v>
      </c>
      <c r="B15" s="207" t="s">
        <v>166</v>
      </c>
      <c r="C15" s="206"/>
      <c r="D15" s="208">
        <f>SUM(D16:D18)</f>
        <v>1856</v>
      </c>
    </row>
    <row r="16" spans="1:22" s="194" customFormat="1" ht="36" customHeight="1" x14ac:dyDescent="0.25">
      <c r="A16" s="209">
        <v>1</v>
      </c>
      <c r="B16" s="210" t="s">
        <v>354</v>
      </c>
      <c r="C16" s="209">
        <v>2020</v>
      </c>
      <c r="D16" s="212">
        <v>198</v>
      </c>
    </row>
    <row r="17" spans="1:4" s="194" customFormat="1" ht="38.25" customHeight="1" x14ac:dyDescent="0.25">
      <c r="A17" s="209">
        <v>2</v>
      </c>
      <c r="B17" s="210" t="s">
        <v>355</v>
      </c>
      <c r="C17" s="209">
        <v>2020</v>
      </c>
      <c r="D17" s="212">
        <v>128</v>
      </c>
    </row>
    <row r="18" spans="1:4" s="194" customFormat="1" ht="24.75" customHeight="1" x14ac:dyDescent="0.25">
      <c r="A18" s="209">
        <v>3</v>
      </c>
      <c r="B18" s="210" t="s">
        <v>356</v>
      </c>
      <c r="C18" s="209">
        <v>2020</v>
      </c>
      <c r="D18" s="212">
        <v>1530</v>
      </c>
    </row>
    <row r="19" spans="1:4" s="194" customFormat="1" ht="20.25" customHeight="1" x14ac:dyDescent="0.25">
      <c r="A19" s="206" t="s">
        <v>43</v>
      </c>
      <c r="B19" s="213" t="s">
        <v>167</v>
      </c>
      <c r="C19" s="206"/>
      <c r="D19" s="208">
        <f>D20</f>
        <v>338</v>
      </c>
    </row>
    <row r="20" spans="1:4" s="194" customFormat="1" ht="33" x14ac:dyDescent="0.25">
      <c r="A20" s="209">
        <v>1</v>
      </c>
      <c r="B20" s="210" t="s">
        <v>357</v>
      </c>
      <c r="C20" s="209">
        <v>2020</v>
      </c>
      <c r="D20" s="212">
        <v>338</v>
      </c>
    </row>
    <row r="21" spans="1:4" s="194" customFormat="1" ht="16.5" x14ac:dyDescent="0.25">
      <c r="A21" s="206" t="s">
        <v>45</v>
      </c>
      <c r="B21" s="213" t="s">
        <v>168</v>
      </c>
      <c r="C21" s="206"/>
      <c r="D21" s="208">
        <f>SUM(D22:D22)</f>
        <v>490</v>
      </c>
    </row>
    <row r="22" spans="1:4" s="194" customFormat="1" ht="24" customHeight="1" x14ac:dyDescent="0.25">
      <c r="A22" s="209">
        <v>1</v>
      </c>
      <c r="B22" s="210" t="s">
        <v>358</v>
      </c>
      <c r="C22" s="209">
        <v>2020</v>
      </c>
      <c r="D22" s="212">
        <v>490</v>
      </c>
    </row>
    <row r="23" spans="1:4" s="194" customFormat="1" ht="22.5" customHeight="1" x14ac:dyDescent="0.25">
      <c r="A23" s="206" t="s">
        <v>83</v>
      </c>
      <c r="B23" s="207" t="s">
        <v>169</v>
      </c>
      <c r="C23" s="206"/>
      <c r="D23" s="208">
        <f>D24+D25</f>
        <v>468</v>
      </c>
    </row>
    <row r="24" spans="1:4" s="194" customFormat="1" ht="33" x14ac:dyDescent="0.25">
      <c r="A24" s="209">
        <v>1</v>
      </c>
      <c r="B24" s="216" t="s">
        <v>359</v>
      </c>
      <c r="C24" s="209">
        <v>2020</v>
      </c>
      <c r="D24" s="212">
        <v>350</v>
      </c>
    </row>
    <row r="25" spans="1:4" s="194" customFormat="1" ht="22.5" customHeight="1" x14ac:dyDescent="0.25">
      <c r="A25" s="209">
        <v>2</v>
      </c>
      <c r="B25" s="216" t="s">
        <v>360</v>
      </c>
      <c r="C25" s="209">
        <v>2020</v>
      </c>
      <c r="D25" s="212">
        <v>118</v>
      </c>
    </row>
    <row r="26" spans="1:4" s="288" customFormat="1" ht="20.25" customHeight="1" x14ac:dyDescent="0.25">
      <c r="A26" s="206" t="s">
        <v>289</v>
      </c>
      <c r="B26" s="207" t="s">
        <v>201</v>
      </c>
      <c r="C26" s="206"/>
      <c r="D26" s="208">
        <f>SUM(D27:D28)</f>
        <v>1067</v>
      </c>
    </row>
    <row r="27" spans="1:4" s="288" customFormat="1" ht="20.25" customHeight="1" x14ac:dyDescent="0.25">
      <c r="A27" s="214">
        <v>1</v>
      </c>
      <c r="B27" s="223" t="s">
        <v>361</v>
      </c>
      <c r="C27" s="214">
        <v>2020</v>
      </c>
      <c r="D27" s="215">
        <v>605</v>
      </c>
    </row>
    <row r="28" spans="1:4" s="288" customFormat="1" ht="20.25" customHeight="1" x14ac:dyDescent="0.25">
      <c r="A28" s="214">
        <v>2</v>
      </c>
      <c r="B28" s="223" t="s">
        <v>362</v>
      </c>
      <c r="C28" s="214">
        <v>2020</v>
      </c>
      <c r="D28" s="215">
        <v>462</v>
      </c>
    </row>
    <row r="29" spans="1:4" s="61" customFormat="1" ht="20.25" customHeight="1" x14ac:dyDescent="0.25">
      <c r="A29" s="206" t="s">
        <v>299</v>
      </c>
      <c r="B29" s="217" t="s">
        <v>204</v>
      </c>
      <c r="C29" s="206"/>
      <c r="D29" s="208">
        <f>D30</f>
        <v>859</v>
      </c>
    </row>
    <row r="30" spans="1:4" ht="36" customHeight="1" x14ac:dyDescent="0.25">
      <c r="A30" s="214">
        <v>1</v>
      </c>
      <c r="B30" s="223" t="s">
        <v>363</v>
      </c>
      <c r="C30" s="214">
        <v>2020</v>
      </c>
      <c r="D30" s="215">
        <v>859</v>
      </c>
    </row>
    <row r="31" spans="1:4" ht="21" customHeight="1" x14ac:dyDescent="0.25">
      <c r="A31" s="218" t="s">
        <v>300</v>
      </c>
      <c r="B31" s="219" t="s">
        <v>202</v>
      </c>
      <c r="C31" s="218"/>
      <c r="D31" s="220">
        <f>SUM(D32:D34)</f>
        <v>1511</v>
      </c>
    </row>
    <row r="32" spans="1:4" ht="19.5" customHeight="1" x14ac:dyDescent="0.25">
      <c r="A32" s="209">
        <v>1</v>
      </c>
      <c r="B32" s="210" t="s">
        <v>364</v>
      </c>
      <c r="C32" s="209">
        <v>2020</v>
      </c>
      <c r="D32" s="212">
        <v>1198</v>
      </c>
    </row>
    <row r="33" spans="1:4" ht="20.25" customHeight="1" x14ac:dyDescent="0.25">
      <c r="A33" s="209">
        <v>2</v>
      </c>
      <c r="B33" s="210" t="s">
        <v>365</v>
      </c>
      <c r="C33" s="209">
        <v>2020</v>
      </c>
      <c r="D33" s="212">
        <v>313</v>
      </c>
    </row>
    <row r="34" spans="1:4" ht="16.5" x14ac:dyDescent="0.25">
      <c r="A34" s="221"/>
      <c r="B34" s="303"/>
      <c r="C34" s="221"/>
      <c r="D34" s="222"/>
    </row>
    <row r="35" spans="1:4" ht="16.5" x14ac:dyDescent="0.25">
      <c r="A35" s="224"/>
      <c r="B35" s="225"/>
      <c r="C35" s="224"/>
      <c r="D35" s="226"/>
    </row>
  </sheetData>
  <mergeCells count="8">
    <mergeCell ref="A5:D5"/>
    <mergeCell ref="A8:D8"/>
    <mergeCell ref="A1:D1"/>
    <mergeCell ref="A2:D2"/>
    <mergeCell ref="A3:D3"/>
    <mergeCell ref="C9:D9"/>
    <mergeCell ref="A6:D6"/>
    <mergeCell ref="A7:D7"/>
  </mergeCells>
  <pageMargins left="0.59055118110236227" right="0.19685039370078741" top="0.51181102362204722" bottom="0.23622047244094491" header="0.23622047244094491" footer="0.2362204724409449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3"/>
  <sheetViews>
    <sheetView tabSelected="1" zoomScale="85" zoomScaleNormal="85" workbookViewId="0">
      <selection activeCell="H9" sqref="H9"/>
    </sheetView>
  </sheetViews>
  <sheetFormatPr defaultRowHeight="15" x14ac:dyDescent="0.25"/>
  <cols>
    <col min="1" max="1" width="8.5703125" customWidth="1"/>
    <col min="2" max="2" width="57.85546875" customWidth="1"/>
    <col min="3" max="3" width="24.42578125" customWidth="1"/>
    <col min="5" max="7" width="9.85546875" bestFit="1" customWidth="1"/>
  </cols>
  <sheetData>
    <row r="1" spans="1:13" ht="15.75" customHeight="1" x14ac:dyDescent="0.25">
      <c r="A1" s="551" t="s">
        <v>421</v>
      </c>
      <c r="B1" s="551"/>
      <c r="C1" s="551"/>
      <c r="D1" s="1"/>
      <c r="E1" s="1"/>
    </row>
    <row r="2" spans="1:13" ht="15.75" x14ac:dyDescent="0.25">
      <c r="A2" s="552" t="s">
        <v>420</v>
      </c>
      <c r="B2" s="552"/>
      <c r="C2" s="552"/>
      <c r="D2" s="57"/>
      <c r="E2" s="57"/>
    </row>
    <row r="3" spans="1:13" ht="15.75" x14ac:dyDescent="0.25">
      <c r="A3" s="552" t="s">
        <v>440</v>
      </c>
      <c r="B3" s="552"/>
      <c r="C3" s="552"/>
      <c r="D3" s="57"/>
      <c r="E3" s="57"/>
    </row>
    <row r="4" spans="1:13" ht="15.75" customHeight="1" x14ac:dyDescent="0.25">
      <c r="A4" s="534"/>
      <c r="B4" s="534"/>
      <c r="C4" s="534"/>
      <c r="D4" s="534"/>
      <c r="E4" s="534"/>
    </row>
    <row r="5" spans="1:13" ht="18.75" x14ac:dyDescent="0.25">
      <c r="A5" s="623" t="s">
        <v>418</v>
      </c>
      <c r="B5" s="623"/>
      <c r="C5" s="623"/>
      <c r="D5" s="193"/>
      <c r="E5" s="193"/>
    </row>
    <row r="6" spans="1:13" ht="45" customHeight="1" x14ac:dyDescent="0.3">
      <c r="A6" s="541" t="s">
        <v>331</v>
      </c>
      <c r="B6" s="541"/>
      <c r="C6" s="541"/>
      <c r="D6" s="2"/>
      <c r="E6" s="2"/>
      <c r="F6" s="2"/>
      <c r="G6" s="618"/>
      <c r="H6" s="619"/>
      <c r="I6" s="619"/>
      <c r="J6" s="619"/>
      <c r="K6" s="619"/>
      <c r="L6" s="619"/>
      <c r="M6" s="619"/>
    </row>
    <row r="7" spans="1:13" ht="21" customHeight="1" x14ac:dyDescent="0.3">
      <c r="A7" s="542" t="s">
        <v>419</v>
      </c>
      <c r="B7" s="542"/>
      <c r="C7" s="542"/>
      <c r="D7" s="2"/>
      <c r="E7" s="2"/>
      <c r="F7" s="2"/>
      <c r="G7" s="618"/>
      <c r="H7" s="619"/>
      <c r="I7" s="619"/>
      <c r="J7" s="619"/>
      <c r="K7" s="619"/>
      <c r="L7" s="619"/>
      <c r="M7" s="619"/>
    </row>
    <row r="8" spans="1:13" ht="21" customHeight="1" x14ac:dyDescent="0.3">
      <c r="A8" s="626" t="s">
        <v>422</v>
      </c>
      <c r="B8" s="542"/>
      <c r="C8" s="542"/>
      <c r="D8" s="2"/>
      <c r="E8" s="2"/>
      <c r="F8" s="2"/>
      <c r="G8" s="624"/>
      <c r="H8" s="625"/>
      <c r="I8" s="625"/>
      <c r="J8" s="625"/>
      <c r="K8" s="625"/>
      <c r="L8" s="625"/>
      <c r="M8" s="625"/>
    </row>
    <row r="9" spans="1:13" ht="19.5" customHeight="1" x14ac:dyDescent="0.3">
      <c r="A9" s="527"/>
      <c r="B9" s="71"/>
      <c r="C9" s="515" t="s">
        <v>294</v>
      </c>
      <c r="D9" s="2"/>
      <c r="E9" s="2"/>
      <c r="F9" s="2"/>
      <c r="G9" s="620"/>
      <c r="H9" s="621"/>
      <c r="I9" s="621"/>
      <c r="J9" s="621"/>
      <c r="K9" s="621"/>
      <c r="L9" s="622"/>
      <c r="M9" s="622"/>
    </row>
    <row r="10" spans="1:13" s="61" customFormat="1" ht="37.5" x14ac:dyDescent="0.25">
      <c r="A10" s="516" t="s">
        <v>1</v>
      </c>
      <c r="B10" s="516" t="s">
        <v>2</v>
      </c>
      <c r="C10" s="516" t="s">
        <v>330</v>
      </c>
      <c r="D10" s="5"/>
      <c r="E10" s="5"/>
      <c r="F10" s="5"/>
      <c r="G10" s="5"/>
      <c r="H10" s="5"/>
    </row>
    <row r="11" spans="1:13" s="66" customFormat="1" ht="21" customHeight="1" x14ac:dyDescent="0.25">
      <c r="A11" s="517" t="s">
        <v>5</v>
      </c>
      <c r="B11" s="518" t="s">
        <v>184</v>
      </c>
      <c r="C11" s="519"/>
      <c r="D11" s="8"/>
      <c r="E11" s="8"/>
      <c r="F11" s="8"/>
      <c r="G11" s="8"/>
      <c r="H11" s="8"/>
    </row>
    <row r="12" spans="1:13" s="66" customFormat="1" ht="20.25" customHeight="1" x14ac:dyDescent="0.25">
      <c r="A12" s="517" t="s">
        <v>8</v>
      </c>
      <c r="B12" s="518" t="s">
        <v>130</v>
      </c>
      <c r="C12" s="519">
        <f>C13+C14+C17+C18</f>
        <v>716206</v>
      </c>
      <c r="D12" s="8"/>
      <c r="E12" s="8"/>
      <c r="F12" s="8"/>
      <c r="G12" s="8"/>
      <c r="H12" s="8"/>
    </row>
    <row r="13" spans="1:13" s="68" customFormat="1" ht="20.25" customHeight="1" x14ac:dyDescent="0.25">
      <c r="A13" s="520">
        <v>1</v>
      </c>
      <c r="B13" s="521" t="s">
        <v>131</v>
      </c>
      <c r="C13" s="522">
        <v>450465</v>
      </c>
      <c r="D13" s="67"/>
      <c r="E13" s="227"/>
      <c r="F13" s="67"/>
      <c r="G13" s="67"/>
      <c r="H13" s="67"/>
    </row>
    <row r="14" spans="1:13" ht="20.25" customHeight="1" x14ac:dyDescent="0.25">
      <c r="A14" s="196">
        <v>2</v>
      </c>
      <c r="B14" s="523" t="s">
        <v>122</v>
      </c>
      <c r="C14" s="524">
        <f>C15+C16</f>
        <v>198029</v>
      </c>
      <c r="D14" s="2"/>
      <c r="E14" s="2"/>
      <c r="F14" s="2"/>
      <c r="G14" s="2"/>
      <c r="H14" s="2"/>
    </row>
    <row r="15" spans="1:13" ht="20.25" customHeight="1" x14ac:dyDescent="0.25">
      <c r="A15" s="196" t="s">
        <v>35</v>
      </c>
      <c r="B15" s="523" t="s">
        <v>123</v>
      </c>
      <c r="C15" s="524">
        <v>159099</v>
      </c>
      <c r="D15" s="2"/>
      <c r="E15" s="2"/>
      <c r="F15" s="2"/>
      <c r="G15" s="2"/>
      <c r="H15" s="2"/>
    </row>
    <row r="16" spans="1:13" ht="20.25" customHeight="1" x14ac:dyDescent="0.25">
      <c r="A16" s="196" t="s">
        <v>35</v>
      </c>
      <c r="B16" s="523" t="s">
        <v>124</v>
      </c>
      <c r="C16" s="524">
        <v>38930</v>
      </c>
      <c r="D16" s="2"/>
      <c r="E16" s="2"/>
      <c r="F16" s="2"/>
      <c r="G16" s="69"/>
      <c r="H16" s="2"/>
    </row>
    <row r="17" spans="1:8" ht="20.25" customHeight="1" x14ac:dyDescent="0.25">
      <c r="A17" s="196">
        <v>3</v>
      </c>
      <c r="B17" s="523" t="s">
        <v>125</v>
      </c>
      <c r="C17" s="524">
        <v>0</v>
      </c>
      <c r="D17" s="2"/>
      <c r="E17" s="2"/>
      <c r="F17" s="2"/>
      <c r="G17" s="2"/>
      <c r="H17" s="2"/>
    </row>
    <row r="18" spans="1:8" ht="20.25" customHeight="1" x14ac:dyDescent="0.25">
      <c r="A18" s="196">
        <v>4</v>
      </c>
      <c r="B18" s="523" t="s">
        <v>114</v>
      </c>
      <c r="C18" s="524">
        <v>67712</v>
      </c>
      <c r="D18" s="2"/>
      <c r="E18" s="2"/>
      <c r="F18" s="2"/>
      <c r="G18" s="69"/>
      <c r="H18" s="2"/>
    </row>
    <row r="19" spans="1:8" s="66" customFormat="1" ht="21" customHeight="1" x14ac:dyDescent="0.25">
      <c r="A19" s="517" t="s">
        <v>22</v>
      </c>
      <c r="B19" s="518" t="s">
        <v>132</v>
      </c>
      <c r="C19" s="519">
        <f>C20+C21+C24</f>
        <v>716206</v>
      </c>
      <c r="D19" s="8"/>
      <c r="E19" s="8"/>
      <c r="F19" s="8"/>
      <c r="G19" s="8"/>
      <c r="H19" s="8"/>
    </row>
    <row r="20" spans="1:8" s="61" customFormat="1" ht="21" customHeight="1" x14ac:dyDescent="0.25">
      <c r="A20" s="525">
        <v>1</v>
      </c>
      <c r="B20" s="301" t="s">
        <v>185</v>
      </c>
      <c r="C20" s="526">
        <v>641105</v>
      </c>
      <c r="D20" s="5"/>
      <c r="E20" s="70"/>
      <c r="F20" s="5"/>
      <c r="G20" s="5"/>
      <c r="H20" s="5"/>
    </row>
    <row r="21" spans="1:8" s="61" customFormat="1" ht="21" customHeight="1" x14ac:dyDescent="0.25">
      <c r="A21" s="525">
        <v>2</v>
      </c>
      <c r="B21" s="301" t="s">
        <v>186</v>
      </c>
      <c r="C21" s="526">
        <f>C22+C23+C24</f>
        <v>75101</v>
      </c>
      <c r="D21" s="5"/>
      <c r="E21" s="5"/>
      <c r="F21" s="5"/>
      <c r="G21" s="70"/>
      <c r="H21" s="5"/>
    </row>
    <row r="22" spans="1:8" ht="21" customHeight="1" x14ac:dyDescent="0.25">
      <c r="A22" s="196" t="s">
        <v>133</v>
      </c>
      <c r="B22" s="523" t="s">
        <v>102</v>
      </c>
      <c r="C22" s="524">
        <v>37481</v>
      </c>
      <c r="D22" s="2"/>
      <c r="E22" s="2"/>
      <c r="F22" s="2"/>
      <c r="G22" s="2"/>
      <c r="H22" s="2"/>
    </row>
    <row r="23" spans="1:8" ht="21" customHeight="1" x14ac:dyDescent="0.25">
      <c r="A23" s="196" t="s">
        <v>133</v>
      </c>
      <c r="B23" s="523" t="s">
        <v>134</v>
      </c>
      <c r="C23" s="524">
        <v>37620</v>
      </c>
      <c r="D23" s="69"/>
      <c r="E23" s="69"/>
      <c r="F23" s="69"/>
      <c r="G23" s="2"/>
      <c r="H23" s="2"/>
    </row>
    <row r="24" spans="1:8" ht="21" customHeight="1" x14ac:dyDescent="0.25">
      <c r="A24" s="196">
        <v>3</v>
      </c>
      <c r="B24" s="523" t="s">
        <v>129</v>
      </c>
      <c r="C24" s="524"/>
      <c r="D24" s="2"/>
      <c r="E24" s="2"/>
      <c r="F24" s="2"/>
      <c r="G24" s="2"/>
      <c r="H24" s="2"/>
    </row>
    <row r="25" spans="1:8" ht="21.75" customHeight="1" x14ac:dyDescent="0.25">
      <c r="A25" s="517" t="s">
        <v>6</v>
      </c>
      <c r="B25" s="518" t="s">
        <v>187</v>
      </c>
      <c r="C25" s="524"/>
      <c r="D25" s="2"/>
      <c r="E25" s="2"/>
      <c r="F25" s="2"/>
      <c r="G25" s="2"/>
      <c r="H25" s="2"/>
    </row>
    <row r="26" spans="1:8" s="66" customFormat="1" ht="21.75" customHeight="1" x14ac:dyDescent="0.25">
      <c r="A26" s="517" t="s">
        <v>8</v>
      </c>
      <c r="B26" s="518" t="s">
        <v>130</v>
      </c>
      <c r="C26" s="519">
        <f>C27+C28+C31+C32</f>
        <v>84876</v>
      </c>
      <c r="D26" s="197"/>
      <c r="E26" s="8"/>
      <c r="F26" s="8"/>
      <c r="G26" s="8"/>
      <c r="H26" s="8"/>
    </row>
    <row r="27" spans="1:8" s="61" customFormat="1" ht="21.75" customHeight="1" x14ac:dyDescent="0.25">
      <c r="A27" s="525">
        <v>1</v>
      </c>
      <c r="B27" s="301" t="s">
        <v>188</v>
      </c>
      <c r="C27" s="526">
        <v>9775</v>
      </c>
      <c r="D27" s="5"/>
      <c r="E27" s="70"/>
      <c r="F27" s="5"/>
      <c r="G27" s="5"/>
      <c r="H27" s="5"/>
    </row>
    <row r="28" spans="1:8" s="61" customFormat="1" ht="21.75" customHeight="1" x14ac:dyDescent="0.25">
      <c r="A28" s="525">
        <v>2</v>
      </c>
      <c r="B28" s="301" t="s">
        <v>189</v>
      </c>
      <c r="C28" s="526">
        <f t="shared" ref="C28" si="0">C29+C30</f>
        <v>75101</v>
      </c>
      <c r="D28" s="5"/>
      <c r="F28" s="5"/>
      <c r="G28" s="5"/>
      <c r="H28" s="5"/>
    </row>
    <row r="29" spans="1:8" ht="21.75" customHeight="1" x14ac:dyDescent="0.25">
      <c r="A29" s="196" t="s">
        <v>135</v>
      </c>
      <c r="B29" s="523" t="s">
        <v>123</v>
      </c>
      <c r="C29" s="524">
        <v>37481</v>
      </c>
      <c r="D29" s="2"/>
      <c r="F29" s="2"/>
      <c r="G29" s="2"/>
      <c r="H29" s="2"/>
    </row>
    <row r="30" spans="1:8" ht="21.75" customHeight="1" x14ac:dyDescent="0.25">
      <c r="A30" s="196" t="s">
        <v>135</v>
      </c>
      <c r="B30" s="523" t="s">
        <v>124</v>
      </c>
      <c r="C30" s="524">
        <v>37620</v>
      </c>
      <c r="D30" s="2"/>
      <c r="F30" s="2"/>
      <c r="G30" s="2"/>
      <c r="H30" s="2"/>
    </row>
    <row r="31" spans="1:8" ht="21.75" customHeight="1" x14ac:dyDescent="0.25">
      <c r="A31" s="196">
        <v>3</v>
      </c>
      <c r="B31" s="523" t="s">
        <v>125</v>
      </c>
      <c r="C31" s="524">
        <v>0</v>
      </c>
      <c r="D31" s="2"/>
      <c r="E31" s="2"/>
      <c r="F31" s="2"/>
      <c r="G31" s="2"/>
      <c r="H31" s="2"/>
    </row>
    <row r="32" spans="1:8" ht="21.75" customHeight="1" x14ac:dyDescent="0.25">
      <c r="A32" s="196">
        <v>4</v>
      </c>
      <c r="B32" s="523" t="s">
        <v>114</v>
      </c>
      <c r="C32" s="524">
        <v>0</v>
      </c>
      <c r="D32" s="69"/>
      <c r="E32" s="2"/>
      <c r="F32" s="2"/>
      <c r="G32" s="2"/>
      <c r="H32" s="2"/>
    </row>
    <row r="33" spans="1:8" s="66" customFormat="1" ht="21.75" customHeight="1" x14ac:dyDescent="0.25">
      <c r="A33" s="517" t="s">
        <v>22</v>
      </c>
      <c r="B33" s="518" t="s">
        <v>132</v>
      </c>
      <c r="C33" s="519">
        <v>84876</v>
      </c>
      <c r="D33" s="8"/>
      <c r="E33" s="8"/>
      <c r="F33" s="8"/>
      <c r="G33" s="8"/>
      <c r="H33" s="8"/>
    </row>
  </sheetData>
  <mergeCells count="9">
    <mergeCell ref="A8:C8"/>
    <mergeCell ref="A1:C1"/>
    <mergeCell ref="A2:C2"/>
    <mergeCell ref="A5:C5"/>
    <mergeCell ref="A3:C3"/>
    <mergeCell ref="A6:C6"/>
    <mergeCell ref="A7:C7"/>
    <mergeCell ref="G6:M6"/>
    <mergeCell ref="G7:M7"/>
  </mergeCells>
  <pageMargins left="0.78740157480314965" right="0.31496062992125984" top="0.47244094488188981"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1"/>
  <sheetViews>
    <sheetView workbookViewId="0">
      <selection activeCell="A5" sqref="A5:D5"/>
    </sheetView>
  </sheetViews>
  <sheetFormatPr defaultRowHeight="15.75" x14ac:dyDescent="0.25"/>
  <cols>
    <col min="1" max="1" width="7.7109375" style="2" customWidth="1"/>
    <col min="2" max="2" width="57.5703125" style="2" customWidth="1"/>
    <col min="3" max="3" width="13.140625" style="2" customWidth="1"/>
    <col min="4" max="4" width="12.28515625" style="2" customWidth="1"/>
    <col min="5" max="16384" width="9.140625" style="2"/>
  </cols>
  <sheetData>
    <row r="1" spans="1:4" ht="15.75" customHeight="1" x14ac:dyDescent="0.25">
      <c r="A1" s="551" t="s">
        <v>421</v>
      </c>
      <c r="B1" s="551"/>
      <c r="C1" s="551"/>
      <c r="D1" s="551"/>
    </row>
    <row r="2" spans="1:4" x14ac:dyDescent="0.25">
      <c r="A2" s="552" t="s">
        <v>420</v>
      </c>
      <c r="B2" s="552"/>
      <c r="C2" s="552"/>
      <c r="D2" s="552"/>
    </row>
    <row r="3" spans="1:4" x14ac:dyDescent="0.25">
      <c r="A3" s="552" t="s">
        <v>424</v>
      </c>
      <c r="B3" s="552"/>
      <c r="C3" s="552"/>
      <c r="D3" s="552"/>
    </row>
    <row r="4" spans="1:4" x14ac:dyDescent="0.25">
      <c r="A4" s="534"/>
      <c r="B4" s="534"/>
      <c r="C4" s="534"/>
    </row>
    <row r="5" spans="1:4" ht="18.75" x14ac:dyDescent="0.25">
      <c r="A5" s="623" t="s">
        <v>423</v>
      </c>
      <c r="B5" s="623"/>
      <c r="C5" s="623"/>
      <c r="D5" s="623"/>
    </row>
    <row r="6" spans="1:4" ht="18.75" x14ac:dyDescent="0.3">
      <c r="A6" s="543" t="s">
        <v>332</v>
      </c>
      <c r="B6" s="543"/>
      <c r="C6" s="543"/>
      <c r="D6" s="543"/>
    </row>
    <row r="7" spans="1:4" ht="21.75" customHeight="1" x14ac:dyDescent="0.25">
      <c r="A7" s="542" t="s">
        <v>419</v>
      </c>
      <c r="B7" s="542"/>
      <c r="C7" s="542"/>
      <c r="D7" s="542"/>
    </row>
    <row r="8" spans="1:4" ht="21.75" customHeight="1" x14ac:dyDescent="0.25">
      <c r="A8" s="626" t="s">
        <v>425</v>
      </c>
      <c r="B8" s="542"/>
      <c r="C8" s="542"/>
      <c r="D8" s="542"/>
    </row>
    <row r="9" spans="1:4" ht="18.75" x14ac:dyDescent="0.3">
      <c r="C9" s="545" t="s">
        <v>294</v>
      </c>
      <c r="D9" s="545"/>
    </row>
    <row r="10" spans="1:4" s="9" customFormat="1" ht="38.25" customHeight="1" x14ac:dyDescent="0.25">
      <c r="A10" s="544" t="s">
        <v>1</v>
      </c>
      <c r="B10" s="544" t="s">
        <v>2</v>
      </c>
      <c r="C10" s="544" t="s">
        <v>330</v>
      </c>
      <c r="D10" s="544"/>
    </row>
    <row r="11" spans="1:4" s="9" customFormat="1" ht="36.75" customHeight="1" x14ac:dyDescent="0.25">
      <c r="A11" s="544"/>
      <c r="B11" s="544"/>
      <c r="C11" s="10" t="s">
        <v>4</v>
      </c>
      <c r="D11" s="96" t="s">
        <v>190</v>
      </c>
    </row>
    <row r="12" spans="1:4" s="5" customFormat="1" ht="19.5" customHeight="1" x14ac:dyDescent="0.25">
      <c r="A12" s="102" t="s">
        <v>5</v>
      </c>
      <c r="B12" s="102" t="s">
        <v>6</v>
      </c>
      <c r="C12" s="102">
        <v>1</v>
      </c>
      <c r="D12" s="102">
        <v>2</v>
      </c>
    </row>
    <row r="13" spans="1:4" s="9" customFormat="1" ht="20.25" customHeight="1" x14ac:dyDescent="0.25">
      <c r="A13" s="512"/>
      <c r="B13" s="12" t="s">
        <v>7</v>
      </c>
      <c r="C13" s="33">
        <f>C14+C37+C38+C41</f>
        <v>780241</v>
      </c>
      <c r="D13" s="33">
        <f>D14+D37+D38+D41</f>
        <v>725981</v>
      </c>
    </row>
    <row r="14" spans="1:4" s="9" customFormat="1" ht="20.25" customHeight="1" x14ac:dyDescent="0.25">
      <c r="A14" s="512" t="s">
        <v>8</v>
      </c>
      <c r="B14" s="12" t="s">
        <v>9</v>
      </c>
      <c r="C14" s="33">
        <f>SUM(C15:C18,C24:C36)</f>
        <v>514500</v>
      </c>
      <c r="D14" s="33">
        <f t="shared" ref="D14" si="0">SUM(D15:D18,D24:D36)</f>
        <v>460240</v>
      </c>
    </row>
    <row r="15" spans="1:4" s="5" customFormat="1" ht="31.5" x14ac:dyDescent="0.25">
      <c r="A15" s="6">
        <v>1</v>
      </c>
      <c r="B15" s="11" t="s">
        <v>24</v>
      </c>
      <c r="C15" s="31"/>
      <c r="D15" s="31"/>
    </row>
    <row r="16" spans="1:4" s="5" customFormat="1" ht="31.5" x14ac:dyDescent="0.25">
      <c r="A16" s="6">
        <v>2</v>
      </c>
      <c r="B16" s="11" t="s">
        <v>25</v>
      </c>
      <c r="C16" s="31"/>
      <c r="D16" s="31"/>
    </row>
    <row r="17" spans="1:4" s="5" customFormat="1" ht="31.5" x14ac:dyDescent="0.25">
      <c r="A17" s="6">
        <v>3</v>
      </c>
      <c r="B17" s="11" t="s">
        <v>26</v>
      </c>
      <c r="C17" s="31"/>
      <c r="D17" s="31"/>
    </row>
    <row r="18" spans="1:4" s="5" customFormat="1" ht="31.5" x14ac:dyDescent="0.25">
      <c r="A18" s="6">
        <v>4</v>
      </c>
      <c r="B18" s="11" t="s">
        <v>27</v>
      </c>
      <c r="C18" s="31">
        <f t="shared" ref="C18:D18" si="1">SUM(C19:C23)</f>
        <v>241000</v>
      </c>
      <c r="D18" s="31">
        <f t="shared" si="1"/>
        <v>239240</v>
      </c>
    </row>
    <row r="19" spans="1:4" s="5" customFormat="1" ht="18" customHeight="1" x14ac:dyDescent="0.25">
      <c r="A19" s="528" t="s">
        <v>35</v>
      </c>
      <c r="B19" s="529" t="s">
        <v>85</v>
      </c>
      <c r="C19" s="31">
        <v>114200</v>
      </c>
      <c r="D19" s="31">
        <v>114200</v>
      </c>
    </row>
    <row r="20" spans="1:4" s="5" customFormat="1" ht="18" customHeight="1" x14ac:dyDescent="0.25">
      <c r="A20" s="528" t="s">
        <v>35</v>
      </c>
      <c r="B20" s="529" t="s">
        <v>86</v>
      </c>
      <c r="C20" s="31">
        <v>125040</v>
      </c>
      <c r="D20" s="31">
        <v>125040</v>
      </c>
    </row>
    <row r="21" spans="1:4" s="5" customFormat="1" ht="18" customHeight="1" x14ac:dyDescent="0.25">
      <c r="A21" s="528" t="s">
        <v>35</v>
      </c>
      <c r="B21" s="529" t="s">
        <v>87</v>
      </c>
      <c r="C21" s="31">
        <v>1140</v>
      </c>
      <c r="D21" s="31"/>
    </row>
    <row r="22" spans="1:4" s="5" customFormat="1" ht="18" customHeight="1" x14ac:dyDescent="0.25">
      <c r="A22" s="528" t="s">
        <v>35</v>
      </c>
      <c r="B22" s="529" t="s">
        <v>88</v>
      </c>
      <c r="C22" s="31">
        <v>620</v>
      </c>
      <c r="D22" s="31"/>
    </row>
    <row r="23" spans="1:4" s="5" customFormat="1" ht="18" customHeight="1" x14ac:dyDescent="0.25">
      <c r="A23" s="528" t="s">
        <v>35</v>
      </c>
      <c r="B23" s="529" t="s">
        <v>89</v>
      </c>
      <c r="C23" s="31">
        <v>0</v>
      </c>
      <c r="D23" s="31">
        <v>0</v>
      </c>
    </row>
    <row r="24" spans="1:4" s="5" customFormat="1" ht="18" customHeight="1" x14ac:dyDescent="0.25">
      <c r="A24" s="102">
        <v>5</v>
      </c>
      <c r="B24" s="11" t="s">
        <v>10</v>
      </c>
      <c r="C24" s="31">
        <v>40000</v>
      </c>
      <c r="D24" s="31"/>
    </row>
    <row r="25" spans="1:4" s="5" customFormat="1" ht="18" customHeight="1" x14ac:dyDescent="0.25">
      <c r="A25" s="102">
        <v>6</v>
      </c>
      <c r="B25" s="11" t="s">
        <v>11</v>
      </c>
      <c r="C25" s="31"/>
      <c r="D25" s="31"/>
    </row>
    <row r="26" spans="1:4" s="5" customFormat="1" ht="17.25" customHeight="1" x14ac:dyDescent="0.25">
      <c r="A26" s="102">
        <v>7</v>
      </c>
      <c r="B26" s="11" t="s">
        <v>12</v>
      </c>
      <c r="C26" s="31">
        <v>45000</v>
      </c>
      <c r="D26" s="31">
        <v>45000</v>
      </c>
    </row>
    <row r="27" spans="1:4" s="5" customFormat="1" ht="17.25" customHeight="1" x14ac:dyDescent="0.25">
      <c r="A27" s="102">
        <v>8</v>
      </c>
      <c r="B27" s="11" t="s">
        <v>13</v>
      </c>
      <c r="C27" s="31">
        <v>14000</v>
      </c>
      <c r="D27" s="31">
        <v>8000</v>
      </c>
    </row>
    <row r="28" spans="1:4" s="5" customFormat="1" ht="21" customHeight="1" x14ac:dyDescent="0.25">
      <c r="A28" s="102">
        <v>9</v>
      </c>
      <c r="B28" s="11" t="s">
        <v>14</v>
      </c>
      <c r="C28" s="31"/>
      <c r="D28" s="31"/>
    </row>
    <row r="29" spans="1:4" s="5" customFormat="1" ht="21" customHeight="1" x14ac:dyDescent="0.25">
      <c r="A29" s="102">
        <v>10</v>
      </c>
      <c r="B29" s="11" t="s">
        <v>15</v>
      </c>
      <c r="C29" s="31">
        <v>2000</v>
      </c>
      <c r="D29" s="31">
        <v>2000</v>
      </c>
    </row>
    <row r="30" spans="1:4" s="5" customFormat="1" ht="21" customHeight="1" x14ac:dyDescent="0.25">
      <c r="A30" s="102">
        <v>11</v>
      </c>
      <c r="B30" s="11" t="s">
        <v>16</v>
      </c>
      <c r="C30" s="31">
        <v>58000</v>
      </c>
      <c r="D30" s="31">
        <v>58000</v>
      </c>
    </row>
    <row r="31" spans="1:4" s="5" customFormat="1" ht="21" customHeight="1" x14ac:dyDescent="0.25">
      <c r="A31" s="102">
        <v>12</v>
      </c>
      <c r="B31" s="11" t="s">
        <v>17</v>
      </c>
      <c r="C31" s="31">
        <v>100000</v>
      </c>
      <c r="D31" s="31">
        <v>100000</v>
      </c>
    </row>
    <row r="32" spans="1:4" s="5" customFormat="1" ht="21" customHeight="1" x14ac:dyDescent="0.25">
      <c r="A32" s="102">
        <v>13</v>
      </c>
      <c r="B32" s="11" t="s">
        <v>18</v>
      </c>
      <c r="C32" s="31"/>
      <c r="D32" s="31"/>
    </row>
    <row r="33" spans="1:4" s="5" customFormat="1" ht="21" customHeight="1" x14ac:dyDescent="0.25">
      <c r="A33" s="102">
        <v>14</v>
      </c>
      <c r="B33" s="11" t="s">
        <v>28</v>
      </c>
      <c r="C33" s="31"/>
      <c r="D33" s="31"/>
    </row>
    <row r="34" spans="1:4" s="5" customFormat="1" ht="21" customHeight="1" x14ac:dyDescent="0.25">
      <c r="A34" s="102">
        <v>15</v>
      </c>
      <c r="B34" s="11" t="s">
        <v>19</v>
      </c>
      <c r="C34" s="31"/>
      <c r="D34" s="31"/>
    </row>
    <row r="35" spans="1:4" s="5" customFormat="1" ht="21" customHeight="1" x14ac:dyDescent="0.25">
      <c r="A35" s="102">
        <v>16</v>
      </c>
      <c r="B35" s="11" t="s">
        <v>20</v>
      </c>
      <c r="C35" s="31">
        <v>14500</v>
      </c>
      <c r="D35" s="31">
        <v>8000</v>
      </c>
    </row>
    <row r="36" spans="1:4" s="5" customFormat="1" ht="20.25" customHeight="1" x14ac:dyDescent="0.25">
      <c r="A36" s="102">
        <v>17</v>
      </c>
      <c r="B36" s="11" t="s">
        <v>21</v>
      </c>
      <c r="C36" s="31"/>
      <c r="D36" s="31"/>
    </row>
    <row r="37" spans="1:4" s="9" customFormat="1" ht="19.5" customHeight="1" x14ac:dyDescent="0.25">
      <c r="A37" s="512" t="s">
        <v>22</v>
      </c>
      <c r="B37" s="12" t="s">
        <v>23</v>
      </c>
      <c r="C37" s="33"/>
      <c r="D37" s="33"/>
    </row>
    <row r="38" spans="1:4" s="9" customFormat="1" ht="19.5" customHeight="1" x14ac:dyDescent="0.25">
      <c r="A38" s="514" t="s">
        <v>43</v>
      </c>
      <c r="B38" s="530" t="s">
        <v>90</v>
      </c>
      <c r="C38" s="33">
        <f t="shared" ref="C38:D38" si="2">C39+C40</f>
        <v>198029</v>
      </c>
      <c r="D38" s="33">
        <f t="shared" si="2"/>
        <v>198029</v>
      </c>
    </row>
    <row r="39" spans="1:4" s="5" customFormat="1" ht="19.5" customHeight="1" x14ac:dyDescent="0.25">
      <c r="A39" s="238">
        <v>1</v>
      </c>
      <c r="B39" s="531" t="s">
        <v>92</v>
      </c>
      <c r="C39" s="31">
        <v>159099</v>
      </c>
      <c r="D39" s="31">
        <v>159099</v>
      </c>
    </row>
    <row r="40" spans="1:4" s="5" customFormat="1" ht="19.5" customHeight="1" x14ac:dyDescent="0.25">
      <c r="A40" s="238">
        <v>2</v>
      </c>
      <c r="B40" s="531" t="s">
        <v>91</v>
      </c>
      <c r="C40" s="31">
        <v>38930</v>
      </c>
      <c r="D40" s="31">
        <v>38930</v>
      </c>
    </row>
    <row r="41" spans="1:4" s="9" customFormat="1" x14ac:dyDescent="0.25">
      <c r="A41" s="514" t="s">
        <v>45</v>
      </c>
      <c r="B41" s="508" t="s">
        <v>414</v>
      </c>
      <c r="C41" s="33">
        <v>67712</v>
      </c>
      <c r="D41" s="33">
        <v>67712</v>
      </c>
    </row>
  </sheetData>
  <mergeCells count="11">
    <mergeCell ref="A5:D5"/>
    <mergeCell ref="A1:D1"/>
    <mergeCell ref="A2:D2"/>
    <mergeCell ref="A3:D3"/>
    <mergeCell ref="A6:D6"/>
    <mergeCell ref="A7:D7"/>
    <mergeCell ref="A10:A11"/>
    <mergeCell ref="B10:B11"/>
    <mergeCell ref="C10:D10"/>
    <mergeCell ref="C9:D9"/>
    <mergeCell ref="A8:D8"/>
  </mergeCells>
  <pageMargins left="0.70866141732283472" right="0.11811023622047245" top="0.51181102362204722" bottom="0.51181102362204722" header="0.19685039370078741" footer="0.11811023622047245"/>
  <pageSetup paperSize="9" orientation="portrait" r:id="rId1"/>
  <headerFooter>
    <oddHeader xml:space="preserve">&amp;C
                                &amp;"Times New Roman,Bold"&amp;14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9"/>
  <sheetViews>
    <sheetView zoomScaleNormal="100" workbookViewId="0">
      <selection activeCell="A7" sqref="A7:E7"/>
    </sheetView>
  </sheetViews>
  <sheetFormatPr defaultRowHeight="15.75" x14ac:dyDescent="0.25"/>
  <cols>
    <col min="1" max="1" width="8" style="2" customWidth="1"/>
    <col min="2" max="2" width="43" style="2" customWidth="1"/>
    <col min="3" max="3" width="14.140625" style="2" customWidth="1"/>
    <col min="4" max="4" width="13.85546875" style="2" customWidth="1"/>
    <col min="5" max="5" width="12.7109375" style="2" customWidth="1"/>
    <col min="6" max="6" width="9.140625" style="2"/>
    <col min="7" max="7" width="11.85546875" style="2" hidden="1" customWidth="1"/>
    <col min="8" max="16384" width="9.140625" style="2"/>
  </cols>
  <sheetData>
    <row r="1" spans="1:7" ht="15.75" customHeight="1" x14ac:dyDescent="0.25">
      <c r="A1" s="536" t="s">
        <v>421</v>
      </c>
      <c r="B1" s="536"/>
      <c r="C1" s="536"/>
      <c r="D1" s="536"/>
      <c r="E1" s="536"/>
    </row>
    <row r="2" spans="1:7" x14ac:dyDescent="0.25">
      <c r="A2" s="552" t="s">
        <v>428</v>
      </c>
      <c r="B2" s="552"/>
      <c r="C2" s="552"/>
      <c r="D2" s="552"/>
      <c r="E2" s="552"/>
    </row>
    <row r="3" spans="1:7" x14ac:dyDescent="0.25">
      <c r="A3" s="552" t="s">
        <v>429</v>
      </c>
      <c r="B3" s="552"/>
      <c r="C3" s="552"/>
      <c r="D3" s="552"/>
      <c r="E3" s="552"/>
    </row>
    <row r="4" spans="1:7" x14ac:dyDescent="0.25">
      <c r="A4" s="534"/>
      <c r="B4" s="534"/>
      <c r="C4" s="534"/>
    </row>
    <row r="5" spans="1:7" ht="18" customHeight="1" x14ac:dyDescent="0.25">
      <c r="A5" s="623" t="s">
        <v>426</v>
      </c>
      <c r="B5" s="623"/>
      <c r="C5" s="623"/>
      <c r="D5" s="623"/>
      <c r="E5" s="623"/>
    </row>
    <row r="6" spans="1:7" ht="48" customHeight="1" x14ac:dyDescent="0.3">
      <c r="A6" s="546" t="s">
        <v>333</v>
      </c>
      <c r="B6" s="546"/>
      <c r="C6" s="546"/>
      <c r="D6" s="546"/>
      <c r="E6" s="546"/>
      <c r="F6" s="21"/>
    </row>
    <row r="7" spans="1:7" ht="21" customHeight="1" x14ac:dyDescent="0.25">
      <c r="A7" s="547" t="s">
        <v>419</v>
      </c>
      <c r="B7" s="547"/>
      <c r="C7" s="547"/>
      <c r="D7" s="547"/>
      <c r="E7" s="547"/>
      <c r="F7" s="20"/>
    </row>
    <row r="8" spans="1:7" ht="21" customHeight="1" x14ac:dyDescent="0.25">
      <c r="A8" s="628" t="s">
        <v>427</v>
      </c>
      <c r="B8" s="547"/>
      <c r="C8" s="547"/>
      <c r="D8" s="547"/>
      <c r="E8" s="547"/>
      <c r="F8" s="20"/>
    </row>
    <row r="9" spans="1:7" x14ac:dyDescent="0.25">
      <c r="D9" s="540" t="s">
        <v>294</v>
      </c>
      <c r="E9" s="540"/>
      <c r="F9" s="20"/>
    </row>
    <row r="10" spans="1:7" s="5" customFormat="1" ht="24" customHeight="1" x14ac:dyDescent="0.25">
      <c r="A10" s="544" t="s">
        <v>1</v>
      </c>
      <c r="B10" s="544" t="s">
        <v>29</v>
      </c>
      <c r="C10" s="544" t="s">
        <v>194</v>
      </c>
      <c r="D10" s="544" t="s">
        <v>30</v>
      </c>
      <c r="E10" s="544"/>
    </row>
    <row r="11" spans="1:7" s="5" customFormat="1" ht="31.5" customHeight="1" x14ac:dyDescent="0.25">
      <c r="A11" s="544"/>
      <c r="B11" s="544"/>
      <c r="C11" s="544"/>
      <c r="D11" s="544" t="s">
        <v>192</v>
      </c>
      <c r="E11" s="548" t="s">
        <v>193</v>
      </c>
    </row>
    <row r="12" spans="1:7" s="5" customFormat="1" x14ac:dyDescent="0.25">
      <c r="A12" s="544"/>
      <c r="B12" s="544"/>
      <c r="C12" s="544"/>
      <c r="D12" s="544"/>
      <c r="E12" s="549"/>
    </row>
    <row r="13" spans="1:7" x14ac:dyDescent="0.25">
      <c r="A13" s="4" t="s">
        <v>5</v>
      </c>
      <c r="B13" s="4" t="s">
        <v>6</v>
      </c>
      <c r="C13" s="4" t="s">
        <v>31</v>
      </c>
      <c r="D13" s="4">
        <v>2</v>
      </c>
      <c r="E13" s="4">
        <v>3</v>
      </c>
    </row>
    <row r="14" spans="1:7" x14ac:dyDescent="0.25">
      <c r="A14" s="14"/>
      <c r="B14" s="19" t="s">
        <v>182</v>
      </c>
      <c r="C14" s="33">
        <f>C15+C53+C58</f>
        <v>725981</v>
      </c>
      <c r="D14" s="33">
        <f>D15+D53+D58</f>
        <v>641105</v>
      </c>
      <c r="E14" s="33">
        <f>E15+E53+E58</f>
        <v>84876</v>
      </c>
    </row>
    <row r="15" spans="1:7" ht="31.5" x14ac:dyDescent="0.25">
      <c r="A15" s="14" t="s">
        <v>5</v>
      </c>
      <c r="B15" s="15" t="s">
        <v>191</v>
      </c>
      <c r="C15" s="33">
        <f>C16+C36+C50+C51+C52</f>
        <v>725981</v>
      </c>
      <c r="D15" s="33">
        <f t="shared" ref="D15:E15" si="0">D16+D36+D50+D51+D52</f>
        <v>641105</v>
      </c>
      <c r="E15" s="33">
        <f t="shared" si="0"/>
        <v>84876</v>
      </c>
      <c r="F15" s="198"/>
      <c r="G15" s="95">
        <f>D15-D16</f>
        <v>469536</v>
      </c>
    </row>
    <row r="16" spans="1:7" x14ac:dyDescent="0.25">
      <c r="A16" s="14" t="s">
        <v>8</v>
      </c>
      <c r="B16" s="15" t="s">
        <v>32</v>
      </c>
      <c r="C16" s="33">
        <f>C32+C35</f>
        <v>171569</v>
      </c>
      <c r="D16" s="33">
        <f>D32+D35</f>
        <v>171569</v>
      </c>
      <c r="E16" s="33">
        <f>E32+E35</f>
        <v>0</v>
      </c>
    </row>
    <row r="17" spans="1:5" s="8" customFormat="1" x14ac:dyDescent="0.25">
      <c r="A17" s="14">
        <v>1</v>
      </c>
      <c r="B17" s="15" t="s">
        <v>33</v>
      </c>
      <c r="C17" s="33">
        <f>SUM(C18:C31)</f>
        <v>171569</v>
      </c>
      <c r="D17" s="33">
        <f t="shared" ref="D17:E17" si="1">SUM(D18:D31)</f>
        <v>171569</v>
      </c>
      <c r="E17" s="33">
        <f t="shared" si="1"/>
        <v>0</v>
      </c>
    </row>
    <row r="18" spans="1:5" s="41" customFormat="1" x14ac:dyDescent="0.25">
      <c r="A18" s="37"/>
      <c r="B18" s="38" t="s">
        <v>34</v>
      </c>
      <c r="C18" s="39"/>
      <c r="D18" s="40"/>
      <c r="E18" s="40"/>
    </row>
    <row r="19" spans="1:5" x14ac:dyDescent="0.25">
      <c r="A19" s="17" t="s">
        <v>35</v>
      </c>
      <c r="B19" s="18" t="s">
        <v>36</v>
      </c>
      <c r="C19" s="35">
        <f>D19</f>
        <v>3350</v>
      </c>
      <c r="D19" s="31">
        <v>3350</v>
      </c>
      <c r="E19" s="31"/>
    </row>
    <row r="20" spans="1:5" x14ac:dyDescent="0.25">
      <c r="A20" s="17" t="s">
        <v>35</v>
      </c>
      <c r="B20" s="18" t="s">
        <v>37</v>
      </c>
      <c r="C20" s="35">
        <f t="shared" ref="C20:C31" si="2">D20</f>
        <v>0</v>
      </c>
      <c r="D20" s="31"/>
      <c r="E20" s="31"/>
    </row>
    <row r="21" spans="1:5" x14ac:dyDescent="0.25">
      <c r="A21" s="17" t="s">
        <v>35</v>
      </c>
      <c r="B21" s="18" t="s">
        <v>58</v>
      </c>
      <c r="C21" s="35">
        <f t="shared" si="2"/>
        <v>0</v>
      </c>
      <c r="D21" s="31"/>
      <c r="E21" s="31"/>
    </row>
    <row r="22" spans="1:5" s="98" customFormat="1" x14ac:dyDescent="0.25">
      <c r="A22" s="17" t="s">
        <v>35</v>
      </c>
      <c r="B22" s="18" t="s">
        <v>95</v>
      </c>
      <c r="C22" s="35">
        <f t="shared" si="2"/>
        <v>0</v>
      </c>
      <c r="D22" s="31"/>
      <c r="E22" s="31"/>
    </row>
    <row r="23" spans="1:5" x14ac:dyDescent="0.25">
      <c r="A23" s="17" t="s">
        <v>35</v>
      </c>
      <c r="B23" s="18" t="s">
        <v>61</v>
      </c>
      <c r="C23" s="35">
        <f t="shared" si="2"/>
        <v>0</v>
      </c>
      <c r="D23" s="31"/>
      <c r="E23" s="31"/>
    </row>
    <row r="24" spans="1:5" x14ac:dyDescent="0.25">
      <c r="A24" s="17" t="s">
        <v>35</v>
      </c>
      <c r="B24" s="18" t="s">
        <v>64</v>
      </c>
      <c r="C24" s="35">
        <f t="shared" si="2"/>
        <v>0</v>
      </c>
      <c r="D24" s="31"/>
      <c r="E24" s="31"/>
    </row>
    <row r="25" spans="1:5" s="98" customFormat="1" x14ac:dyDescent="0.25">
      <c r="A25" s="17" t="s">
        <v>35</v>
      </c>
      <c r="B25" s="18" t="s">
        <v>66</v>
      </c>
      <c r="C25" s="35">
        <f t="shared" si="2"/>
        <v>141118</v>
      </c>
      <c r="D25" s="31">
        <v>141118</v>
      </c>
      <c r="E25" s="31"/>
    </row>
    <row r="26" spans="1:5" s="122" customFormat="1" ht="31.5" x14ac:dyDescent="0.25">
      <c r="A26" s="102" t="s">
        <v>35</v>
      </c>
      <c r="B26" s="42" t="s">
        <v>68</v>
      </c>
      <c r="C26" s="99">
        <f t="shared" si="2"/>
        <v>7000</v>
      </c>
      <c r="D26" s="31">
        <f>6500+500</f>
        <v>7000</v>
      </c>
      <c r="E26" s="31"/>
    </row>
    <row r="27" spans="1:5" s="98" customFormat="1" x14ac:dyDescent="0.25">
      <c r="A27" s="17" t="s">
        <v>35</v>
      </c>
      <c r="B27" s="18" t="s">
        <v>70</v>
      </c>
      <c r="C27" s="35">
        <f t="shared" si="2"/>
        <v>0</v>
      </c>
      <c r="D27" s="31"/>
      <c r="E27" s="31"/>
    </row>
    <row r="28" spans="1:5" s="98" customFormat="1" x14ac:dyDescent="0.25">
      <c r="A28" s="17" t="s">
        <v>35</v>
      </c>
      <c r="B28" s="18" t="s">
        <v>96</v>
      </c>
      <c r="C28" s="35">
        <f t="shared" si="2"/>
        <v>0</v>
      </c>
      <c r="D28" s="31"/>
      <c r="E28" s="31"/>
    </row>
    <row r="29" spans="1:5" s="98" customFormat="1" x14ac:dyDescent="0.25">
      <c r="A29" s="17" t="s">
        <v>35</v>
      </c>
      <c r="B29" s="18" t="s">
        <v>209</v>
      </c>
      <c r="C29" s="35">
        <f t="shared" si="2"/>
        <v>1500</v>
      </c>
      <c r="D29" s="31">
        <v>1500</v>
      </c>
      <c r="E29" s="31"/>
    </row>
    <row r="30" spans="1:5" s="98" customFormat="1" x14ac:dyDescent="0.25">
      <c r="A30" s="17" t="s">
        <v>35</v>
      </c>
      <c r="B30" s="18" t="s">
        <v>94</v>
      </c>
      <c r="C30" s="35">
        <f t="shared" si="2"/>
        <v>18601</v>
      </c>
      <c r="D30" s="31">
        <f>10733+7868</f>
        <v>18601</v>
      </c>
      <c r="E30" s="31"/>
    </row>
    <row r="31" spans="1:5" s="98" customFormat="1" x14ac:dyDescent="0.25">
      <c r="A31" s="17" t="s">
        <v>35</v>
      </c>
      <c r="B31" s="18" t="s">
        <v>301</v>
      </c>
      <c r="C31" s="35">
        <f t="shared" si="2"/>
        <v>0</v>
      </c>
      <c r="D31" s="31"/>
      <c r="E31" s="31"/>
    </row>
    <row r="32" spans="1:5" s="8" customFormat="1" x14ac:dyDescent="0.25">
      <c r="A32" s="14"/>
      <c r="B32" s="15" t="s">
        <v>38</v>
      </c>
      <c r="C32" s="33">
        <f>C33+C34</f>
        <v>171569</v>
      </c>
      <c r="D32" s="33">
        <f>D33+D34</f>
        <v>171569</v>
      </c>
      <c r="E32" s="33"/>
    </row>
    <row r="33" spans="1:7" x14ac:dyDescent="0.25">
      <c r="A33" s="17" t="s">
        <v>35</v>
      </c>
      <c r="B33" s="36" t="s">
        <v>93</v>
      </c>
      <c r="C33" s="35">
        <f>D33</f>
        <v>71569</v>
      </c>
      <c r="D33" s="31">
        <v>71569</v>
      </c>
      <c r="E33" s="31"/>
    </row>
    <row r="34" spans="1:7" x14ac:dyDescent="0.25">
      <c r="A34" s="17" t="s">
        <v>35</v>
      </c>
      <c r="B34" s="18" t="s">
        <v>39</v>
      </c>
      <c r="C34" s="35">
        <f>D34</f>
        <v>100000</v>
      </c>
      <c r="D34" s="31">
        <v>100000</v>
      </c>
      <c r="E34" s="31"/>
    </row>
    <row r="35" spans="1:7" s="8" customFormat="1" x14ac:dyDescent="0.25">
      <c r="A35" s="14">
        <v>2</v>
      </c>
      <c r="B35" s="15" t="s">
        <v>40</v>
      </c>
      <c r="C35" s="33">
        <f>D35+E35</f>
        <v>0</v>
      </c>
      <c r="D35" s="33"/>
      <c r="E35" s="33">
        <v>0</v>
      </c>
    </row>
    <row r="36" spans="1:7" s="8" customFormat="1" x14ac:dyDescent="0.25">
      <c r="A36" s="14" t="s">
        <v>22</v>
      </c>
      <c r="B36" s="15" t="s">
        <v>41</v>
      </c>
      <c r="C36" s="33">
        <f>SUM(C37:C49)</f>
        <v>490174</v>
      </c>
      <c r="D36" s="33">
        <f>SUM(D37:D49)</f>
        <v>406078</v>
      </c>
      <c r="E36" s="33">
        <f>SUM(E37:E49)</f>
        <v>84096</v>
      </c>
    </row>
    <row r="37" spans="1:7" x14ac:dyDescent="0.25">
      <c r="A37" s="17"/>
      <c r="B37" s="16" t="s">
        <v>42</v>
      </c>
      <c r="C37" s="35"/>
      <c r="D37" s="31"/>
      <c r="E37" s="31"/>
    </row>
    <row r="38" spans="1:7" x14ac:dyDescent="0.25">
      <c r="A38" s="17">
        <v>1</v>
      </c>
      <c r="B38" s="18" t="s">
        <v>36</v>
      </c>
      <c r="C38" s="31">
        <f>D38+E38</f>
        <v>188007</v>
      </c>
      <c r="D38" s="31">
        <v>185858</v>
      </c>
      <c r="E38" s="31">
        <v>2149</v>
      </c>
    </row>
    <row r="39" spans="1:7" x14ac:dyDescent="0.25">
      <c r="A39" s="17">
        <v>2</v>
      </c>
      <c r="B39" s="18" t="s">
        <v>37</v>
      </c>
      <c r="C39" s="31">
        <f t="shared" ref="C39:C49" si="3">D39+E39</f>
        <v>0</v>
      </c>
      <c r="D39" s="31">
        <v>0</v>
      </c>
      <c r="E39" s="31">
        <v>0</v>
      </c>
      <c r="G39" s="95">
        <f>C36-C38-C43</f>
        <v>279547</v>
      </c>
    </row>
    <row r="40" spans="1:7" x14ac:dyDescent="0.25">
      <c r="A40" s="17">
        <v>3</v>
      </c>
      <c r="B40" s="18" t="s">
        <v>58</v>
      </c>
      <c r="C40" s="31">
        <f t="shared" si="3"/>
        <v>0</v>
      </c>
      <c r="D40" s="31">
        <v>0</v>
      </c>
      <c r="E40" s="31"/>
    </row>
    <row r="41" spans="1:7" x14ac:dyDescent="0.25">
      <c r="A41" s="17">
        <v>4</v>
      </c>
      <c r="B41" s="18" t="s">
        <v>95</v>
      </c>
      <c r="C41" s="31">
        <f t="shared" si="3"/>
        <v>10623</v>
      </c>
      <c r="D41" s="31">
        <v>9880</v>
      </c>
      <c r="E41" s="31">
        <v>743</v>
      </c>
    </row>
    <row r="42" spans="1:7" s="98" customFormat="1" x14ac:dyDescent="0.25">
      <c r="A42" s="17">
        <v>5</v>
      </c>
      <c r="B42" s="18" t="s">
        <v>61</v>
      </c>
      <c r="C42" s="31">
        <f t="shared" si="3"/>
        <v>843</v>
      </c>
      <c r="D42" s="31">
        <v>100</v>
      </c>
      <c r="E42" s="31">
        <v>743</v>
      </c>
    </row>
    <row r="43" spans="1:7" x14ac:dyDescent="0.25">
      <c r="A43" s="17">
        <v>7</v>
      </c>
      <c r="B43" s="18" t="s">
        <v>64</v>
      </c>
      <c r="C43" s="31">
        <f t="shared" si="3"/>
        <v>22620</v>
      </c>
      <c r="D43" s="31">
        <v>22240</v>
      </c>
      <c r="E43" s="31">
        <v>380</v>
      </c>
    </row>
    <row r="44" spans="1:7" x14ac:dyDescent="0.25">
      <c r="A44" s="17">
        <v>8</v>
      </c>
      <c r="B44" s="18" t="s">
        <v>66</v>
      </c>
      <c r="C44" s="31">
        <f t="shared" si="3"/>
        <v>126794</v>
      </c>
      <c r="D44" s="31">
        <v>114733</v>
      </c>
      <c r="E44" s="31">
        <v>12061</v>
      </c>
    </row>
    <row r="45" spans="1:7" s="5" customFormat="1" ht="31.5" x14ac:dyDescent="0.25">
      <c r="A45" s="6">
        <v>9</v>
      </c>
      <c r="B45" s="42" t="s">
        <v>68</v>
      </c>
      <c r="C45" s="31">
        <f t="shared" si="3"/>
        <v>68581</v>
      </c>
      <c r="D45" s="31">
        <v>35449</v>
      </c>
      <c r="E45" s="31">
        <v>33132</v>
      </c>
    </row>
    <row r="46" spans="1:7" x14ac:dyDescent="0.25">
      <c r="A46" s="17">
        <v>10</v>
      </c>
      <c r="B46" s="18" t="s">
        <v>70</v>
      </c>
      <c r="C46" s="31">
        <f t="shared" si="3"/>
        <v>38253</v>
      </c>
      <c r="D46" s="31">
        <v>12135</v>
      </c>
      <c r="E46" s="31">
        <v>26118</v>
      </c>
    </row>
    <row r="47" spans="1:7" x14ac:dyDescent="0.25">
      <c r="A47" s="17">
        <v>11</v>
      </c>
      <c r="B47" s="18" t="s">
        <v>97</v>
      </c>
      <c r="C47" s="31">
        <f t="shared" si="3"/>
        <v>4882</v>
      </c>
      <c r="D47" s="31">
        <v>2350</v>
      </c>
      <c r="E47" s="31">
        <v>2532</v>
      </c>
    </row>
    <row r="48" spans="1:7" ht="17.25" customHeight="1" x14ac:dyDescent="0.25">
      <c r="A48" s="17">
        <v>12</v>
      </c>
      <c r="B48" s="18" t="s">
        <v>98</v>
      </c>
      <c r="C48" s="31">
        <f t="shared" si="3"/>
        <v>9448</v>
      </c>
      <c r="D48" s="31">
        <v>5003</v>
      </c>
      <c r="E48" s="31">
        <v>4445</v>
      </c>
    </row>
    <row r="49" spans="1:5" s="98" customFormat="1" ht="17.25" customHeight="1" x14ac:dyDescent="0.25">
      <c r="A49" s="17">
        <v>13</v>
      </c>
      <c r="B49" s="18" t="s">
        <v>99</v>
      </c>
      <c r="C49" s="31">
        <f t="shared" si="3"/>
        <v>20123</v>
      </c>
      <c r="D49" s="31">
        <f>16830+1000+500</f>
        <v>18330</v>
      </c>
      <c r="E49" s="31">
        <v>1793</v>
      </c>
    </row>
    <row r="50" spans="1:5" s="8" customFormat="1" x14ac:dyDescent="0.25">
      <c r="A50" s="14" t="s">
        <v>43</v>
      </c>
      <c r="B50" s="15" t="s">
        <v>44</v>
      </c>
      <c r="C50" s="33">
        <f>D50+E50</f>
        <v>11186</v>
      </c>
      <c r="D50" s="43">
        <v>10406</v>
      </c>
      <c r="E50" s="44">
        <v>780</v>
      </c>
    </row>
    <row r="51" spans="1:5" s="8" customFormat="1" ht="18.75" customHeight="1" x14ac:dyDescent="0.25">
      <c r="A51" s="14" t="s">
        <v>45</v>
      </c>
      <c r="B51" s="15" t="s">
        <v>293</v>
      </c>
      <c r="C51" s="33">
        <f>D51+E51</f>
        <v>16083</v>
      </c>
      <c r="D51" s="33">
        <v>16083</v>
      </c>
      <c r="E51" s="33">
        <v>0</v>
      </c>
    </row>
    <row r="52" spans="1:5" s="8" customFormat="1" ht="18.75" customHeight="1" x14ac:dyDescent="0.25">
      <c r="A52" s="14" t="s">
        <v>83</v>
      </c>
      <c r="B52" s="15" t="s">
        <v>334</v>
      </c>
      <c r="C52" s="33">
        <f>D52+E52</f>
        <v>36969</v>
      </c>
      <c r="D52" s="33">
        <v>36969</v>
      </c>
      <c r="E52" s="33"/>
    </row>
    <row r="53" spans="1:5" x14ac:dyDescent="0.25">
      <c r="A53" s="14" t="s">
        <v>6</v>
      </c>
      <c r="B53" s="15" t="s">
        <v>47</v>
      </c>
      <c r="C53" s="31">
        <f>C54+C56</f>
        <v>0</v>
      </c>
      <c r="D53" s="31">
        <f t="shared" ref="D53:E53" si="4">D54+D56</f>
        <v>0</v>
      </c>
      <c r="E53" s="31">
        <f t="shared" si="4"/>
        <v>0</v>
      </c>
    </row>
    <row r="54" spans="1:5" x14ac:dyDescent="0.25">
      <c r="A54" s="14" t="s">
        <v>8</v>
      </c>
      <c r="B54" s="15" t="s">
        <v>48</v>
      </c>
      <c r="C54" s="31">
        <f>C55</f>
        <v>0</v>
      </c>
      <c r="D54" s="31">
        <f>D55</f>
        <v>0</v>
      </c>
      <c r="E54" s="31">
        <f t="shared" ref="E54" si="5">E55</f>
        <v>0</v>
      </c>
    </row>
    <row r="55" spans="1:5" ht="31.5" x14ac:dyDescent="0.25">
      <c r="A55" s="14"/>
      <c r="B55" s="16" t="s">
        <v>49</v>
      </c>
      <c r="C55" s="31">
        <f>D55+E55</f>
        <v>0</v>
      </c>
      <c r="D55" s="31"/>
      <c r="E55" s="31"/>
    </row>
    <row r="56" spans="1:5" x14ac:dyDescent="0.25">
      <c r="A56" s="14" t="s">
        <v>22</v>
      </c>
      <c r="B56" s="15" t="s">
        <v>50</v>
      </c>
      <c r="C56" s="31">
        <f>C57</f>
        <v>0</v>
      </c>
      <c r="D56" s="31">
        <f t="shared" ref="D56:E56" si="6">D57</f>
        <v>0</v>
      </c>
      <c r="E56" s="31">
        <f t="shared" si="6"/>
        <v>0</v>
      </c>
    </row>
    <row r="57" spans="1:5" ht="31.5" x14ac:dyDescent="0.25">
      <c r="A57" s="14"/>
      <c r="B57" s="16" t="s">
        <v>51</v>
      </c>
      <c r="C57" s="31">
        <f>D57+E57</f>
        <v>0</v>
      </c>
      <c r="D57" s="31"/>
      <c r="E57" s="31"/>
    </row>
    <row r="58" spans="1:5" ht="21" customHeight="1" x14ac:dyDescent="0.25">
      <c r="A58" s="14" t="s">
        <v>52</v>
      </c>
      <c r="B58" s="15" t="s">
        <v>53</v>
      </c>
      <c r="C58" s="35">
        <f>D58+E58</f>
        <v>0</v>
      </c>
      <c r="D58" s="31">
        <v>0</v>
      </c>
      <c r="E58" s="31">
        <v>0</v>
      </c>
    </row>
    <row r="59" spans="1:5" x14ac:dyDescent="0.25">
      <c r="A59" s="13"/>
    </row>
  </sheetData>
  <mergeCells count="14">
    <mergeCell ref="A1:E1"/>
    <mergeCell ref="A2:E2"/>
    <mergeCell ref="A3:E3"/>
    <mergeCell ref="A5:E5"/>
    <mergeCell ref="D9:E9"/>
    <mergeCell ref="A6:E6"/>
    <mergeCell ref="A7:E7"/>
    <mergeCell ref="A10:A12"/>
    <mergeCell ref="B10:B12"/>
    <mergeCell ref="C10:C12"/>
    <mergeCell ref="D10:E10"/>
    <mergeCell ref="D11:D12"/>
    <mergeCell ref="E11:E12"/>
    <mergeCell ref="A8:E8"/>
  </mergeCells>
  <pageMargins left="0.62992125984251968" right="0.11811023622047245" top="0.59055118110236227" bottom="0.59055118110236227" header="0.11811023622047245" footer="0.11811023622047245"/>
  <pageSetup paperSize="9" orientation="portrait" r:id="rId1"/>
  <headerFooter differentFirst="1">
    <oddFooter>&amp;C&amp;P</oddFooter>
    <firstHeader xml:space="preserve">&amp;C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48"/>
  <sheetViews>
    <sheetView workbookViewId="0">
      <selection activeCell="C1" sqref="C1"/>
    </sheetView>
  </sheetViews>
  <sheetFormatPr defaultRowHeight="15.75" x14ac:dyDescent="0.25"/>
  <cols>
    <col min="1" max="1" width="8.28515625" style="2" customWidth="1"/>
    <col min="2" max="2" width="58.5703125" style="2" customWidth="1"/>
    <col min="3" max="3" width="24.42578125" style="2" customWidth="1"/>
    <col min="4" max="5" width="11.5703125" style="2" bestFit="1" customWidth="1"/>
    <col min="6" max="16384" width="9.140625" style="2"/>
  </cols>
  <sheetData>
    <row r="1" spans="1:5" ht="15.75" customHeight="1" x14ac:dyDescent="0.25">
      <c r="A1" s="551"/>
      <c r="B1" s="551"/>
      <c r="C1" s="7" t="s">
        <v>72</v>
      </c>
      <c r="D1" s="1"/>
    </row>
    <row r="2" spans="1:5" x14ac:dyDescent="0.25">
      <c r="A2" s="552"/>
      <c r="B2" s="552"/>
    </row>
    <row r="3" spans="1:5" x14ac:dyDescent="0.25">
      <c r="A3" s="3"/>
      <c r="B3" s="3"/>
    </row>
    <row r="4" spans="1:5" ht="38.25" customHeight="1" x14ac:dyDescent="0.3">
      <c r="A4" s="546" t="s">
        <v>335</v>
      </c>
      <c r="B4" s="546"/>
      <c r="C4" s="546"/>
      <c r="D4" s="24"/>
      <c r="E4" s="22"/>
    </row>
    <row r="5" spans="1:5" ht="21" customHeight="1" x14ac:dyDescent="0.3">
      <c r="A5" s="550" t="s">
        <v>0</v>
      </c>
      <c r="B5" s="550"/>
      <c r="C5" s="550"/>
      <c r="D5" s="23"/>
      <c r="E5" s="23"/>
    </row>
    <row r="6" spans="1:5" ht="18.75" x14ac:dyDescent="0.3">
      <c r="C6" s="23" t="s">
        <v>294</v>
      </c>
      <c r="D6" s="23"/>
    </row>
    <row r="7" spans="1:5" s="5" customFormat="1" ht="21" customHeight="1" x14ac:dyDescent="0.25">
      <c r="A7" s="187" t="s">
        <v>1</v>
      </c>
      <c r="B7" s="187" t="s">
        <v>29</v>
      </c>
      <c r="C7" s="187" t="s">
        <v>54</v>
      </c>
    </row>
    <row r="8" spans="1:5" s="8" customFormat="1" ht="19.5" customHeight="1" x14ac:dyDescent="0.25">
      <c r="A8" s="25"/>
      <c r="B8" s="26" t="s">
        <v>182</v>
      </c>
      <c r="C8" s="52">
        <f>C9+C12+C48</f>
        <v>716206</v>
      </c>
      <c r="D8" s="55"/>
      <c r="E8" s="55"/>
    </row>
    <row r="9" spans="1:5" s="8" customFormat="1" ht="19.5" customHeight="1" x14ac:dyDescent="0.25">
      <c r="A9" s="25" t="s">
        <v>5</v>
      </c>
      <c r="B9" s="28" t="s">
        <v>195</v>
      </c>
      <c r="C9" s="52">
        <f>C10+C11</f>
        <v>75101</v>
      </c>
    </row>
    <row r="10" spans="1:5" s="8" customFormat="1" ht="19.5" customHeight="1" x14ac:dyDescent="0.25">
      <c r="A10" s="25" t="s">
        <v>8</v>
      </c>
      <c r="B10" s="28" t="s">
        <v>102</v>
      </c>
      <c r="C10" s="47">
        <v>37481</v>
      </c>
    </row>
    <row r="11" spans="1:5" s="8" customFormat="1" ht="19.5" customHeight="1" x14ac:dyDescent="0.25">
      <c r="A11" s="25" t="s">
        <v>22</v>
      </c>
      <c r="B11" s="28" t="s">
        <v>91</v>
      </c>
      <c r="C11" s="47">
        <v>37620</v>
      </c>
    </row>
    <row r="12" spans="1:5" s="5" customFormat="1" ht="33" x14ac:dyDescent="0.25">
      <c r="A12" s="187" t="s">
        <v>6</v>
      </c>
      <c r="B12" s="234" t="s">
        <v>196</v>
      </c>
      <c r="C12" s="235">
        <f>C14+C31+C45+C46+C47</f>
        <v>641105</v>
      </c>
    </row>
    <row r="13" spans="1:5" ht="16.5" x14ac:dyDescent="0.25">
      <c r="A13" s="27"/>
      <c r="B13" s="29" t="s">
        <v>42</v>
      </c>
      <c r="C13" s="27"/>
    </row>
    <row r="14" spans="1:5" s="8" customFormat="1" ht="16.5" x14ac:dyDescent="0.25">
      <c r="A14" s="25" t="s">
        <v>8</v>
      </c>
      <c r="B14" s="28" t="s">
        <v>32</v>
      </c>
      <c r="C14" s="52">
        <f>C15</f>
        <v>171569</v>
      </c>
    </row>
    <row r="15" spans="1:5" s="41" customFormat="1" ht="17.25" x14ac:dyDescent="0.25">
      <c r="A15" s="48">
        <v>1</v>
      </c>
      <c r="B15" s="49" t="s">
        <v>33</v>
      </c>
      <c r="C15" s="51">
        <f>SUM(C16:C29)</f>
        <v>171569</v>
      </c>
    </row>
    <row r="16" spans="1:5" ht="16.5" x14ac:dyDescent="0.25">
      <c r="A16" s="27"/>
      <c r="B16" s="30" t="s">
        <v>42</v>
      </c>
      <c r="C16" s="27"/>
    </row>
    <row r="17" spans="1:3" ht="16.5" x14ac:dyDescent="0.25">
      <c r="A17" s="27" t="s">
        <v>55</v>
      </c>
      <c r="B17" s="29" t="s">
        <v>36</v>
      </c>
      <c r="C17" s="46">
        <f>'03'!D19</f>
        <v>3350</v>
      </c>
    </row>
    <row r="18" spans="1:3" ht="16.5" x14ac:dyDescent="0.25">
      <c r="A18" s="27" t="s">
        <v>56</v>
      </c>
      <c r="B18" s="29" t="s">
        <v>37</v>
      </c>
      <c r="C18" s="46"/>
    </row>
    <row r="19" spans="1:3" ht="16.5" x14ac:dyDescent="0.25">
      <c r="A19" s="27" t="s">
        <v>57</v>
      </c>
      <c r="B19" s="29" t="s">
        <v>58</v>
      </c>
      <c r="C19" s="46"/>
    </row>
    <row r="20" spans="1:3" s="98" customFormat="1" ht="16.5" x14ac:dyDescent="0.25">
      <c r="A20" s="27" t="s">
        <v>59</v>
      </c>
      <c r="B20" s="29" t="s">
        <v>101</v>
      </c>
      <c r="C20" s="46">
        <f>'03'!D22</f>
        <v>0</v>
      </c>
    </row>
    <row r="21" spans="1:3" ht="16.5" x14ac:dyDescent="0.25">
      <c r="A21" s="27" t="s">
        <v>60</v>
      </c>
      <c r="B21" s="29" t="s">
        <v>61</v>
      </c>
      <c r="C21" s="46"/>
    </row>
    <row r="22" spans="1:3" ht="16.5" x14ac:dyDescent="0.25">
      <c r="A22" s="27" t="s">
        <v>62</v>
      </c>
      <c r="B22" s="29" t="s">
        <v>64</v>
      </c>
      <c r="C22" s="46"/>
    </row>
    <row r="23" spans="1:3" s="98" customFormat="1" ht="16.5" x14ac:dyDescent="0.25">
      <c r="A23" s="27" t="s">
        <v>63</v>
      </c>
      <c r="B23" s="29" t="s">
        <v>66</v>
      </c>
      <c r="C23" s="46">
        <f>'03'!D25</f>
        <v>141118</v>
      </c>
    </row>
    <row r="24" spans="1:3" s="122" customFormat="1" ht="27.75" customHeight="1" x14ac:dyDescent="0.25">
      <c r="A24" s="236" t="s">
        <v>65</v>
      </c>
      <c r="B24" s="237" t="s">
        <v>68</v>
      </c>
      <c r="C24" s="53">
        <f>'03'!D26</f>
        <v>7000</v>
      </c>
    </row>
    <row r="25" spans="1:3" s="98" customFormat="1" ht="16.5" x14ac:dyDescent="0.25">
      <c r="A25" s="27" t="s">
        <v>67</v>
      </c>
      <c r="B25" s="29" t="s">
        <v>70</v>
      </c>
      <c r="C25" s="46">
        <f>'03'!D27</f>
        <v>0</v>
      </c>
    </row>
    <row r="26" spans="1:3" s="98" customFormat="1" ht="16.5" x14ac:dyDescent="0.25">
      <c r="A26" s="27" t="s">
        <v>69</v>
      </c>
      <c r="B26" s="29" t="s">
        <v>96</v>
      </c>
      <c r="C26" s="46">
        <f>'03'!D28</f>
        <v>0</v>
      </c>
    </row>
    <row r="27" spans="1:3" s="98" customFormat="1" ht="16.5" x14ac:dyDescent="0.25">
      <c r="A27" s="27" t="s">
        <v>100</v>
      </c>
      <c r="B27" s="29" t="s">
        <v>209</v>
      </c>
      <c r="C27" s="46">
        <f>'03'!D29</f>
        <v>1500</v>
      </c>
    </row>
    <row r="28" spans="1:3" s="98" customFormat="1" ht="16.5" x14ac:dyDescent="0.25">
      <c r="A28" s="27" t="s">
        <v>208</v>
      </c>
      <c r="B28" s="29" t="s">
        <v>94</v>
      </c>
      <c r="C28" s="46">
        <f>'03'!D30</f>
        <v>18601</v>
      </c>
    </row>
    <row r="29" spans="1:3" s="98" customFormat="1" ht="16.5" x14ac:dyDescent="0.25">
      <c r="A29" s="27" t="s">
        <v>302</v>
      </c>
      <c r="B29" s="29" t="s">
        <v>301</v>
      </c>
      <c r="C29" s="46">
        <f>'03'!D31</f>
        <v>0</v>
      </c>
    </row>
    <row r="30" spans="1:3" s="41" customFormat="1" ht="16.5" customHeight="1" x14ac:dyDescent="0.25">
      <c r="A30" s="48">
        <v>2</v>
      </c>
      <c r="B30" s="49" t="s">
        <v>40</v>
      </c>
      <c r="C30" s="50">
        <v>0</v>
      </c>
    </row>
    <row r="31" spans="1:3" s="8" customFormat="1" ht="16.5" x14ac:dyDescent="0.25">
      <c r="A31" s="25" t="s">
        <v>22</v>
      </c>
      <c r="B31" s="28" t="s">
        <v>41</v>
      </c>
      <c r="C31" s="47">
        <f>SUM(C32:C44)</f>
        <v>406078</v>
      </c>
    </row>
    <row r="32" spans="1:3" ht="16.5" x14ac:dyDescent="0.25">
      <c r="A32" s="27"/>
      <c r="B32" s="30" t="s">
        <v>42</v>
      </c>
      <c r="C32" s="27"/>
    </row>
    <row r="33" spans="1:3" ht="16.5" x14ac:dyDescent="0.25">
      <c r="A33" s="27">
        <v>1</v>
      </c>
      <c r="B33" s="29" t="s">
        <v>36</v>
      </c>
      <c r="C33" s="53">
        <v>183858</v>
      </c>
    </row>
    <row r="34" spans="1:3" ht="16.5" x14ac:dyDescent="0.25">
      <c r="A34" s="27">
        <v>2</v>
      </c>
      <c r="B34" s="29" t="s">
        <v>37</v>
      </c>
      <c r="C34" s="53">
        <v>0</v>
      </c>
    </row>
    <row r="35" spans="1:3" ht="16.5" x14ac:dyDescent="0.25">
      <c r="A35" s="27">
        <v>3</v>
      </c>
      <c r="B35" s="29" t="s">
        <v>58</v>
      </c>
      <c r="C35" s="53">
        <v>0</v>
      </c>
    </row>
    <row r="36" spans="1:3" ht="16.5" x14ac:dyDescent="0.25">
      <c r="A36" s="27">
        <v>4</v>
      </c>
      <c r="B36" s="29" t="s">
        <v>101</v>
      </c>
      <c r="C36" s="233">
        <v>10880</v>
      </c>
    </row>
    <row r="37" spans="1:3" s="98" customFormat="1" ht="16.5" x14ac:dyDescent="0.25">
      <c r="A37" s="27">
        <v>5</v>
      </c>
      <c r="B37" s="29" t="s">
        <v>61</v>
      </c>
      <c r="C37" s="53">
        <v>1100</v>
      </c>
    </row>
    <row r="38" spans="1:3" ht="16.5" x14ac:dyDescent="0.25">
      <c r="A38" s="27">
        <v>7</v>
      </c>
      <c r="B38" s="29" t="s">
        <v>64</v>
      </c>
      <c r="C38" s="53">
        <v>22240</v>
      </c>
    </row>
    <row r="39" spans="1:3" ht="16.5" x14ac:dyDescent="0.25">
      <c r="A39" s="27">
        <v>8</v>
      </c>
      <c r="B39" s="29" t="s">
        <v>66</v>
      </c>
      <c r="C39" s="53">
        <v>114733</v>
      </c>
    </row>
    <row r="40" spans="1:3" s="5" customFormat="1" ht="33" x14ac:dyDescent="0.25">
      <c r="A40" s="236">
        <v>9</v>
      </c>
      <c r="B40" s="237" t="s">
        <v>68</v>
      </c>
      <c r="C40" s="31">
        <v>35449</v>
      </c>
    </row>
    <row r="41" spans="1:3" ht="16.5" x14ac:dyDescent="0.25">
      <c r="A41" s="27">
        <v>10</v>
      </c>
      <c r="B41" s="29" t="s">
        <v>70</v>
      </c>
      <c r="C41" s="53">
        <v>12135</v>
      </c>
    </row>
    <row r="42" spans="1:3" ht="16.5" x14ac:dyDescent="0.25">
      <c r="A42" s="17">
        <v>11</v>
      </c>
      <c r="B42" s="29" t="s">
        <v>97</v>
      </c>
      <c r="C42" s="53">
        <v>2350</v>
      </c>
    </row>
    <row r="43" spans="1:3" ht="16.5" x14ac:dyDescent="0.25">
      <c r="A43" s="17">
        <v>12</v>
      </c>
      <c r="B43" s="29" t="s">
        <v>98</v>
      </c>
      <c r="C43" s="53">
        <v>5003</v>
      </c>
    </row>
    <row r="44" spans="1:3" s="98" customFormat="1" ht="16.5" x14ac:dyDescent="0.25">
      <c r="A44" s="17">
        <v>13</v>
      </c>
      <c r="B44" s="29" t="s">
        <v>99</v>
      </c>
      <c r="C44" s="31">
        <f>16830+1000+500</f>
        <v>18330</v>
      </c>
    </row>
    <row r="45" spans="1:3" s="8" customFormat="1" ht="16.5" x14ac:dyDescent="0.25">
      <c r="A45" s="25" t="s">
        <v>43</v>
      </c>
      <c r="B45" s="28" t="s">
        <v>71</v>
      </c>
      <c r="C45" s="229">
        <v>10406</v>
      </c>
    </row>
    <row r="46" spans="1:3" s="8" customFormat="1" ht="16.5" x14ac:dyDescent="0.25">
      <c r="A46" s="25" t="s">
        <v>45</v>
      </c>
      <c r="B46" s="28" t="s">
        <v>293</v>
      </c>
      <c r="C46" s="47">
        <v>16083</v>
      </c>
    </row>
    <row r="47" spans="1:3" s="8" customFormat="1" ht="16.5" x14ac:dyDescent="0.25">
      <c r="A47" s="25" t="s">
        <v>83</v>
      </c>
      <c r="B47" s="28" t="s">
        <v>334</v>
      </c>
      <c r="C47" s="47">
        <v>36969</v>
      </c>
    </row>
    <row r="48" spans="1:3" s="8" customFormat="1" ht="16.5" x14ac:dyDescent="0.25">
      <c r="A48" s="25" t="s">
        <v>52</v>
      </c>
      <c r="B48" s="28" t="s">
        <v>53</v>
      </c>
      <c r="C48" s="54">
        <v>0</v>
      </c>
    </row>
  </sheetData>
  <mergeCells count="4">
    <mergeCell ref="A4:C4"/>
    <mergeCell ref="A5:C5"/>
    <mergeCell ref="A1:B1"/>
    <mergeCell ref="A2:B2"/>
  </mergeCells>
  <pageMargins left="0.87" right="0.118110236220472" top="0.38" bottom="0.118110236220472" header="0.118110236220472" footer="0.118110236220472"/>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59"/>
  <sheetViews>
    <sheetView zoomScale="115" zoomScaleNormal="115" workbookViewId="0">
      <selection activeCell="A7" sqref="A7:L7"/>
    </sheetView>
  </sheetViews>
  <sheetFormatPr defaultRowHeight="15.75" x14ac:dyDescent="0.25"/>
  <cols>
    <col min="1" max="1" width="6.28515625" style="2" customWidth="1"/>
    <col min="2" max="2" width="35.5703125" style="2" customWidth="1"/>
    <col min="3" max="3" width="10.42578125" style="2" customWidth="1"/>
    <col min="4" max="4" width="12.42578125" style="2" customWidth="1"/>
    <col min="5" max="5" width="12.140625" style="2" customWidth="1"/>
    <col min="6" max="6" width="9.7109375" style="2" customWidth="1"/>
    <col min="7" max="7" width="10.28515625" style="2" customWidth="1"/>
    <col min="8" max="8" width="9.7109375" style="2" customWidth="1"/>
    <col min="9" max="9" width="7.7109375" style="2" customWidth="1"/>
    <col min="10" max="10" width="8.85546875" style="2" customWidth="1"/>
    <col min="11" max="12" width="9.85546875" style="2" customWidth="1"/>
    <col min="13" max="16384" width="9.140625" style="2"/>
  </cols>
  <sheetData>
    <row r="1" spans="1:13" ht="15.75" customHeight="1" x14ac:dyDescent="0.25">
      <c r="A1" s="536" t="s">
        <v>415</v>
      </c>
      <c r="B1" s="536"/>
      <c r="C1" s="536" t="s">
        <v>430</v>
      </c>
      <c r="D1" s="536"/>
      <c r="E1" s="536"/>
      <c r="F1" s="536"/>
      <c r="G1" s="536"/>
      <c r="H1" s="536"/>
      <c r="I1" s="536"/>
      <c r="J1" s="536"/>
      <c r="K1" s="536"/>
      <c r="L1" s="536"/>
    </row>
    <row r="2" spans="1:13" x14ac:dyDescent="0.25">
      <c r="A2" s="537" t="s">
        <v>416</v>
      </c>
      <c r="B2" s="537"/>
      <c r="C2" s="629" t="s">
        <v>417</v>
      </c>
      <c r="D2" s="629"/>
      <c r="E2" s="629"/>
      <c r="F2" s="629"/>
      <c r="G2" s="629"/>
      <c r="H2" s="629"/>
      <c r="I2" s="629"/>
      <c r="J2" s="629"/>
      <c r="K2" s="629"/>
      <c r="L2" s="629"/>
    </row>
    <row r="3" spans="1:13" x14ac:dyDescent="0.25">
      <c r="A3" s="630" t="s">
        <v>431</v>
      </c>
      <c r="B3" s="537"/>
      <c r="C3" s="631" t="s">
        <v>432</v>
      </c>
      <c r="D3" s="631"/>
      <c r="E3" s="631"/>
      <c r="F3" s="631"/>
      <c r="G3" s="631"/>
      <c r="H3" s="631"/>
      <c r="I3" s="631"/>
      <c r="J3" s="631"/>
      <c r="K3" s="631"/>
      <c r="L3" s="631"/>
    </row>
    <row r="4" spans="1:13" x14ac:dyDescent="0.25">
      <c r="A4" s="632"/>
      <c r="B4" s="533"/>
      <c r="C4" s="633"/>
      <c r="D4" s="627"/>
      <c r="E4" s="627"/>
      <c r="F4" s="627"/>
      <c r="G4" s="627"/>
      <c r="H4" s="627"/>
    </row>
    <row r="5" spans="1:13" ht="17.25" customHeight="1" x14ac:dyDescent="0.3">
      <c r="A5" s="543" t="s">
        <v>433</v>
      </c>
      <c r="B5" s="543"/>
      <c r="C5" s="543"/>
      <c r="D5" s="543"/>
      <c r="E5" s="543"/>
      <c r="F5" s="543"/>
      <c r="G5" s="543"/>
      <c r="H5" s="543"/>
      <c r="I5" s="543"/>
      <c r="J5" s="543"/>
      <c r="K5" s="543"/>
      <c r="L5" s="543"/>
    </row>
    <row r="6" spans="1:13" s="5" customFormat="1" ht="19.5" customHeight="1" x14ac:dyDescent="0.25">
      <c r="A6" s="553" t="s">
        <v>336</v>
      </c>
      <c r="B6" s="553"/>
      <c r="C6" s="553"/>
      <c r="D6" s="553"/>
      <c r="E6" s="553"/>
      <c r="F6" s="553"/>
      <c r="G6" s="553"/>
      <c r="H6" s="553"/>
      <c r="I6" s="553"/>
      <c r="J6" s="553"/>
      <c r="K6" s="553"/>
      <c r="L6" s="553"/>
      <c r="M6" s="230"/>
    </row>
    <row r="7" spans="1:13" ht="17.25" customHeight="1" x14ac:dyDescent="0.3">
      <c r="A7" s="542" t="s">
        <v>419</v>
      </c>
      <c r="B7" s="542"/>
      <c r="C7" s="542"/>
      <c r="D7" s="542"/>
      <c r="E7" s="542"/>
      <c r="F7" s="542"/>
      <c r="G7" s="542"/>
      <c r="H7" s="542"/>
      <c r="I7" s="542"/>
      <c r="J7" s="542"/>
      <c r="K7" s="542"/>
      <c r="L7" s="542"/>
      <c r="M7" s="23"/>
    </row>
    <row r="8" spans="1:13" ht="23.25" customHeight="1" x14ac:dyDescent="0.3">
      <c r="A8" s="626" t="s">
        <v>422</v>
      </c>
      <c r="B8" s="542"/>
      <c r="C8" s="542"/>
      <c r="D8" s="542"/>
      <c r="E8" s="542"/>
      <c r="F8" s="542"/>
      <c r="G8" s="542"/>
      <c r="H8" s="542"/>
      <c r="I8" s="542"/>
      <c r="J8" s="542"/>
      <c r="K8" s="542"/>
      <c r="L8" s="542"/>
      <c r="M8" s="23"/>
    </row>
    <row r="9" spans="1:13" ht="18.75" customHeight="1" x14ac:dyDescent="0.25">
      <c r="K9" s="540" t="s">
        <v>294</v>
      </c>
      <c r="L9" s="540"/>
    </row>
    <row r="10" spans="1:13" s="9" customFormat="1" ht="37.5" customHeight="1" x14ac:dyDescent="0.25">
      <c r="A10" s="554" t="s">
        <v>1</v>
      </c>
      <c r="B10" s="554" t="s">
        <v>73</v>
      </c>
      <c r="C10" s="555" t="s">
        <v>74</v>
      </c>
      <c r="D10" s="555" t="s">
        <v>75</v>
      </c>
      <c r="E10" s="556" t="s">
        <v>76</v>
      </c>
      <c r="F10" s="554" t="s">
        <v>77</v>
      </c>
      <c r="G10" s="554" t="s">
        <v>298</v>
      </c>
      <c r="H10" s="554" t="s">
        <v>347</v>
      </c>
      <c r="I10" s="554" t="s">
        <v>78</v>
      </c>
      <c r="J10" s="554"/>
      <c r="K10" s="554"/>
      <c r="L10" s="554" t="s">
        <v>327</v>
      </c>
    </row>
    <row r="11" spans="1:13" s="9" customFormat="1" ht="97.5" customHeight="1" x14ac:dyDescent="0.25">
      <c r="A11" s="554"/>
      <c r="B11" s="554"/>
      <c r="C11" s="555"/>
      <c r="D11" s="555"/>
      <c r="E11" s="557"/>
      <c r="F11" s="554"/>
      <c r="G11" s="554"/>
      <c r="H11" s="554"/>
      <c r="I11" s="104" t="s">
        <v>79</v>
      </c>
      <c r="J11" s="104" t="s">
        <v>80</v>
      </c>
      <c r="K11" s="104" t="s">
        <v>81</v>
      </c>
      <c r="L11" s="554"/>
    </row>
    <row r="12" spans="1:13" x14ac:dyDescent="0.25">
      <c r="A12" s="105" t="s">
        <v>5</v>
      </c>
      <c r="B12" s="105" t="s">
        <v>6</v>
      </c>
      <c r="C12" s="123">
        <v>1</v>
      </c>
      <c r="D12" s="123">
        <v>2</v>
      </c>
      <c r="E12" s="105">
        <v>3</v>
      </c>
      <c r="F12" s="105">
        <v>4</v>
      </c>
      <c r="G12" s="105">
        <v>5</v>
      </c>
      <c r="H12" s="105">
        <v>6</v>
      </c>
      <c r="I12" s="105">
        <v>7</v>
      </c>
      <c r="J12" s="105">
        <v>8</v>
      </c>
      <c r="K12" s="105">
        <v>9</v>
      </c>
      <c r="L12" s="105">
        <v>10</v>
      </c>
    </row>
    <row r="13" spans="1:13" s="8" customFormat="1" x14ac:dyDescent="0.25">
      <c r="A13" s="106"/>
      <c r="B13" s="106" t="s">
        <v>79</v>
      </c>
      <c r="C13" s="124">
        <f>D13+E13+F13+G13+I13+L13+H13</f>
        <v>716206</v>
      </c>
      <c r="D13" s="124">
        <f t="shared" ref="D13:L13" si="0">D14+D54+D55+D56+D59</f>
        <v>171569</v>
      </c>
      <c r="E13" s="107">
        <f t="shared" si="0"/>
        <v>406078</v>
      </c>
      <c r="F13" s="107">
        <f t="shared" si="0"/>
        <v>10406</v>
      </c>
      <c r="G13" s="107">
        <f t="shared" si="0"/>
        <v>16083</v>
      </c>
      <c r="H13" s="107">
        <f t="shared" si="0"/>
        <v>36969</v>
      </c>
      <c r="I13" s="107">
        <f t="shared" si="0"/>
        <v>0</v>
      </c>
      <c r="J13" s="107">
        <f t="shared" si="0"/>
        <v>0</v>
      </c>
      <c r="K13" s="107">
        <f t="shared" si="0"/>
        <v>0</v>
      </c>
      <c r="L13" s="107">
        <f t="shared" si="0"/>
        <v>75101</v>
      </c>
    </row>
    <row r="14" spans="1:13" s="9" customFormat="1" ht="21.75" customHeight="1" x14ac:dyDescent="0.25">
      <c r="A14" s="108" t="s">
        <v>8</v>
      </c>
      <c r="B14" s="109" t="s">
        <v>82</v>
      </c>
      <c r="C14" s="125">
        <f>SUM(C15:C53)</f>
        <v>577647</v>
      </c>
      <c r="D14" s="125">
        <f>SUM(D15:D53)</f>
        <v>171569</v>
      </c>
      <c r="E14" s="110">
        <f>SUM(E15:E53)</f>
        <v>406078</v>
      </c>
      <c r="F14" s="110">
        <f t="shared" ref="F14:L14" si="1">SUM(F15:F53)</f>
        <v>0</v>
      </c>
      <c r="G14" s="110">
        <f t="shared" si="1"/>
        <v>0</v>
      </c>
      <c r="H14" s="110"/>
      <c r="I14" s="110">
        <f t="shared" si="1"/>
        <v>0</v>
      </c>
      <c r="J14" s="110">
        <f t="shared" si="1"/>
        <v>0</v>
      </c>
      <c r="K14" s="110">
        <f t="shared" si="1"/>
        <v>0</v>
      </c>
      <c r="L14" s="110">
        <f t="shared" si="1"/>
        <v>0</v>
      </c>
    </row>
    <row r="15" spans="1:13" s="5" customFormat="1" x14ac:dyDescent="0.25">
      <c r="A15" s="111">
        <v>1</v>
      </c>
      <c r="B15" s="120" t="s">
        <v>434</v>
      </c>
      <c r="C15" s="126">
        <f t="shared" ref="C15:C52" si="2">D15+E15</f>
        <v>4100</v>
      </c>
      <c r="D15" s="126">
        <f>'75'!C14</f>
        <v>4100</v>
      </c>
      <c r="E15" s="113"/>
      <c r="F15" s="113"/>
      <c r="G15" s="113"/>
      <c r="H15" s="113"/>
      <c r="I15" s="113"/>
      <c r="J15" s="113"/>
      <c r="K15" s="113"/>
      <c r="L15" s="113"/>
    </row>
    <row r="16" spans="1:13" s="5" customFormat="1" x14ac:dyDescent="0.25">
      <c r="A16" s="111">
        <v>2</v>
      </c>
      <c r="B16" s="112" t="s">
        <v>138</v>
      </c>
      <c r="C16" s="126">
        <f t="shared" si="2"/>
        <v>8424</v>
      </c>
      <c r="D16" s="126"/>
      <c r="E16" s="113">
        <f>'76'!C12</f>
        <v>8424</v>
      </c>
      <c r="F16" s="113"/>
      <c r="G16" s="113"/>
      <c r="H16" s="113"/>
      <c r="I16" s="113"/>
      <c r="J16" s="113"/>
      <c r="K16" s="113"/>
      <c r="L16" s="113"/>
    </row>
    <row r="17" spans="1:12" x14ac:dyDescent="0.25">
      <c r="A17" s="111">
        <v>3</v>
      </c>
      <c r="B17" s="114" t="s">
        <v>139</v>
      </c>
      <c r="C17" s="126">
        <f t="shared" si="2"/>
        <v>706</v>
      </c>
      <c r="D17" s="119"/>
      <c r="E17" s="115">
        <f>'76'!C13</f>
        <v>706</v>
      </c>
      <c r="F17" s="115"/>
      <c r="G17" s="115"/>
      <c r="H17" s="115"/>
      <c r="I17" s="115"/>
      <c r="J17" s="115"/>
      <c r="K17" s="115"/>
      <c r="L17" s="115"/>
    </row>
    <row r="18" spans="1:12" s="5" customFormat="1" x14ac:dyDescent="0.25">
      <c r="A18" s="111">
        <v>4</v>
      </c>
      <c r="B18" s="112" t="s">
        <v>140</v>
      </c>
      <c r="C18" s="126">
        <f t="shared" si="2"/>
        <v>1820</v>
      </c>
      <c r="D18" s="126"/>
      <c r="E18" s="113">
        <f>'76'!C14</f>
        <v>1820</v>
      </c>
      <c r="F18" s="113"/>
      <c r="G18" s="113"/>
      <c r="H18" s="113"/>
      <c r="I18" s="113"/>
      <c r="J18" s="113"/>
      <c r="K18" s="113"/>
      <c r="L18" s="113"/>
    </row>
    <row r="19" spans="1:12" x14ac:dyDescent="0.25">
      <c r="A19" s="111">
        <v>5</v>
      </c>
      <c r="B19" s="78" t="s">
        <v>296</v>
      </c>
      <c r="C19" s="126">
        <f t="shared" si="2"/>
        <v>13610</v>
      </c>
      <c r="D19" s="119"/>
      <c r="E19" s="115">
        <f>'76'!C15</f>
        <v>13610</v>
      </c>
      <c r="F19" s="115"/>
      <c r="G19" s="115"/>
      <c r="H19" s="115"/>
      <c r="I19" s="115"/>
      <c r="J19" s="115"/>
      <c r="K19" s="115"/>
      <c r="L19" s="115"/>
    </row>
    <row r="20" spans="1:12" x14ac:dyDescent="0.25">
      <c r="A20" s="111">
        <v>6</v>
      </c>
      <c r="B20" s="114" t="s">
        <v>141</v>
      </c>
      <c r="C20" s="126">
        <f t="shared" si="2"/>
        <v>3042</v>
      </c>
      <c r="D20" s="119"/>
      <c r="E20" s="115">
        <f>'76'!C16</f>
        <v>3042</v>
      </c>
      <c r="F20" s="115"/>
      <c r="G20" s="115"/>
      <c r="H20" s="115"/>
      <c r="I20" s="115"/>
      <c r="J20" s="115"/>
      <c r="K20" s="115"/>
      <c r="L20" s="115"/>
    </row>
    <row r="21" spans="1:12" s="5" customFormat="1" x14ac:dyDescent="0.25">
      <c r="A21" s="111">
        <v>7</v>
      </c>
      <c r="B21" s="112" t="s">
        <v>142</v>
      </c>
      <c r="C21" s="126">
        <f t="shared" si="2"/>
        <v>2286</v>
      </c>
      <c r="D21" s="126"/>
      <c r="E21" s="113">
        <f>'76'!C17</f>
        <v>2286</v>
      </c>
      <c r="F21" s="113"/>
      <c r="G21" s="113"/>
      <c r="H21" s="113"/>
      <c r="I21" s="113"/>
      <c r="J21" s="113"/>
      <c r="K21" s="113"/>
      <c r="L21" s="113"/>
    </row>
    <row r="22" spans="1:12" x14ac:dyDescent="0.25">
      <c r="A22" s="111">
        <v>8</v>
      </c>
      <c r="B22" s="114" t="s">
        <v>143</v>
      </c>
      <c r="C22" s="126">
        <f t="shared" si="2"/>
        <v>3018</v>
      </c>
      <c r="D22" s="119"/>
      <c r="E22" s="115">
        <f>'76'!C18</f>
        <v>3018</v>
      </c>
      <c r="F22" s="115"/>
      <c r="G22" s="115"/>
      <c r="H22" s="115"/>
      <c r="I22" s="115"/>
      <c r="J22" s="115"/>
      <c r="K22" s="115"/>
      <c r="L22" s="115"/>
    </row>
    <row r="23" spans="1:12" x14ac:dyDescent="0.25">
      <c r="A23" s="111">
        <v>9</v>
      </c>
      <c r="B23" s="114" t="s">
        <v>144</v>
      </c>
      <c r="C23" s="126">
        <f t="shared" si="2"/>
        <v>18153</v>
      </c>
      <c r="D23" s="119"/>
      <c r="E23" s="115">
        <f>'76'!C19</f>
        <v>18153</v>
      </c>
      <c r="F23" s="115"/>
      <c r="G23" s="115"/>
      <c r="H23" s="115"/>
      <c r="I23" s="115"/>
      <c r="J23" s="115"/>
      <c r="K23" s="115"/>
      <c r="L23" s="115"/>
    </row>
    <row r="24" spans="1:12" s="45" customFormat="1" x14ac:dyDescent="0.25">
      <c r="A24" s="111">
        <v>10</v>
      </c>
      <c r="B24" s="114" t="s">
        <v>145</v>
      </c>
      <c r="C24" s="126">
        <f t="shared" si="2"/>
        <v>996</v>
      </c>
      <c r="D24" s="119"/>
      <c r="E24" s="115">
        <f>'76'!C20</f>
        <v>996</v>
      </c>
      <c r="F24" s="116"/>
      <c r="G24" s="116"/>
      <c r="H24" s="116"/>
      <c r="I24" s="116"/>
      <c r="J24" s="116"/>
      <c r="K24" s="116"/>
      <c r="L24" s="116"/>
    </row>
    <row r="25" spans="1:12" s="98" customFormat="1" x14ac:dyDescent="0.25">
      <c r="A25" s="111">
        <v>11</v>
      </c>
      <c r="B25" s="114" t="s">
        <v>146</v>
      </c>
      <c r="C25" s="126">
        <f t="shared" si="2"/>
        <v>7379</v>
      </c>
      <c r="D25" s="119"/>
      <c r="E25" s="115">
        <f>'76'!C21</f>
        <v>7379</v>
      </c>
      <c r="F25" s="115"/>
      <c r="G25" s="115"/>
      <c r="H25" s="115"/>
      <c r="I25" s="115"/>
      <c r="J25" s="115"/>
      <c r="K25" s="115"/>
      <c r="L25" s="115"/>
    </row>
    <row r="26" spans="1:12" s="122" customFormat="1" ht="30" x14ac:dyDescent="0.25">
      <c r="A26" s="111">
        <v>12</v>
      </c>
      <c r="B26" s="112" t="s">
        <v>205</v>
      </c>
      <c r="C26" s="126">
        <f t="shared" si="2"/>
        <v>170262</v>
      </c>
      <c r="D26" s="126"/>
      <c r="E26" s="113">
        <f>'76'!C22</f>
        <v>170262</v>
      </c>
      <c r="F26" s="113"/>
      <c r="G26" s="113"/>
      <c r="H26" s="113"/>
      <c r="I26" s="113"/>
      <c r="J26" s="113"/>
      <c r="K26" s="113"/>
      <c r="L26" s="113"/>
    </row>
    <row r="27" spans="1:12" s="98" customFormat="1" x14ac:dyDescent="0.25">
      <c r="A27" s="111">
        <v>13</v>
      </c>
      <c r="B27" s="114" t="s">
        <v>148</v>
      </c>
      <c r="C27" s="126">
        <f t="shared" si="2"/>
        <v>419</v>
      </c>
      <c r="D27" s="119"/>
      <c r="E27" s="115">
        <f>'76'!C23</f>
        <v>419</v>
      </c>
      <c r="F27" s="115"/>
      <c r="G27" s="115"/>
      <c r="H27" s="115"/>
      <c r="I27" s="115"/>
      <c r="J27" s="115"/>
      <c r="K27" s="115"/>
      <c r="L27" s="115"/>
    </row>
    <row r="28" spans="1:12" s="122" customFormat="1" x14ac:dyDescent="0.25">
      <c r="A28" s="111">
        <v>14</v>
      </c>
      <c r="B28" s="112" t="s">
        <v>197</v>
      </c>
      <c r="C28" s="126">
        <f t="shared" si="2"/>
        <v>682</v>
      </c>
      <c r="D28" s="126"/>
      <c r="E28" s="113">
        <f>'76'!C24</f>
        <v>682</v>
      </c>
      <c r="F28" s="113"/>
      <c r="G28" s="113"/>
      <c r="H28" s="113"/>
      <c r="I28" s="113"/>
      <c r="J28" s="113"/>
      <c r="K28" s="113"/>
      <c r="L28" s="113"/>
    </row>
    <row r="29" spans="1:12" s="122" customFormat="1" ht="30" x14ac:dyDescent="0.25">
      <c r="A29" s="111">
        <v>15</v>
      </c>
      <c r="B29" s="112" t="s">
        <v>198</v>
      </c>
      <c r="C29" s="126">
        <f t="shared" si="2"/>
        <v>2010</v>
      </c>
      <c r="D29" s="126"/>
      <c r="E29" s="113">
        <f>'76'!C25</f>
        <v>2010</v>
      </c>
      <c r="F29" s="113"/>
      <c r="G29" s="113"/>
      <c r="H29" s="113"/>
      <c r="I29" s="113"/>
      <c r="J29" s="113"/>
      <c r="K29" s="113"/>
      <c r="L29" s="113"/>
    </row>
    <row r="30" spans="1:12" s="98" customFormat="1" x14ac:dyDescent="0.25">
      <c r="A30" s="111">
        <v>16</v>
      </c>
      <c r="B30" s="114" t="s">
        <v>149</v>
      </c>
      <c r="C30" s="126">
        <f t="shared" si="2"/>
        <v>413</v>
      </c>
      <c r="D30" s="119"/>
      <c r="E30" s="115">
        <f>'76'!C26</f>
        <v>413</v>
      </c>
      <c r="F30" s="115"/>
      <c r="G30" s="115"/>
      <c r="H30" s="115"/>
      <c r="I30" s="115"/>
      <c r="J30" s="115"/>
      <c r="K30" s="115"/>
      <c r="L30" s="115"/>
    </row>
    <row r="31" spans="1:12" s="98" customFormat="1" x14ac:dyDescent="0.25">
      <c r="A31" s="111">
        <v>17</v>
      </c>
      <c r="B31" s="114" t="s">
        <v>150</v>
      </c>
      <c r="C31" s="126">
        <f t="shared" si="2"/>
        <v>916</v>
      </c>
      <c r="D31" s="119"/>
      <c r="E31" s="115">
        <f>'76'!C27</f>
        <v>916</v>
      </c>
      <c r="F31" s="115"/>
      <c r="G31" s="115"/>
      <c r="H31" s="115"/>
      <c r="I31" s="115"/>
      <c r="J31" s="115"/>
      <c r="K31" s="115"/>
      <c r="L31" s="115"/>
    </row>
    <row r="32" spans="1:12" s="98" customFormat="1" x14ac:dyDescent="0.25">
      <c r="A32" s="111">
        <v>18</v>
      </c>
      <c r="B32" s="114" t="s">
        <v>151</v>
      </c>
      <c r="C32" s="126">
        <f t="shared" si="2"/>
        <v>753</v>
      </c>
      <c r="D32" s="119"/>
      <c r="E32" s="115">
        <f>'76'!C28</f>
        <v>753</v>
      </c>
      <c r="F32" s="115"/>
      <c r="G32" s="115"/>
      <c r="H32" s="115"/>
      <c r="I32" s="115"/>
      <c r="J32" s="115"/>
      <c r="K32" s="115"/>
      <c r="L32" s="115"/>
    </row>
    <row r="33" spans="1:12" s="98" customFormat="1" x14ac:dyDescent="0.25">
      <c r="A33" s="111">
        <v>19</v>
      </c>
      <c r="B33" s="114" t="s">
        <v>152</v>
      </c>
      <c r="C33" s="126">
        <f t="shared" si="2"/>
        <v>847</v>
      </c>
      <c r="D33" s="119"/>
      <c r="E33" s="115">
        <f>'76'!C29</f>
        <v>847</v>
      </c>
      <c r="F33" s="115"/>
      <c r="G33" s="115"/>
      <c r="H33" s="115"/>
      <c r="I33" s="115"/>
      <c r="J33" s="115"/>
      <c r="K33" s="115"/>
      <c r="L33" s="115"/>
    </row>
    <row r="34" spans="1:12" s="122" customFormat="1" x14ac:dyDescent="0.25">
      <c r="A34" s="111">
        <v>20</v>
      </c>
      <c r="B34" s="112" t="s">
        <v>153</v>
      </c>
      <c r="C34" s="126">
        <f t="shared" si="2"/>
        <v>1533</v>
      </c>
      <c r="D34" s="126"/>
      <c r="E34" s="113">
        <f>'76'!C30</f>
        <v>1533</v>
      </c>
      <c r="F34" s="113"/>
      <c r="G34" s="113"/>
      <c r="H34" s="113"/>
      <c r="I34" s="113"/>
      <c r="J34" s="113"/>
      <c r="K34" s="113"/>
      <c r="L34" s="113"/>
    </row>
    <row r="35" spans="1:12" s="98" customFormat="1" x14ac:dyDescent="0.25">
      <c r="A35" s="111">
        <v>21</v>
      </c>
      <c r="B35" s="114" t="s">
        <v>154</v>
      </c>
      <c r="C35" s="126">
        <f t="shared" si="2"/>
        <v>377</v>
      </c>
      <c r="D35" s="119"/>
      <c r="E35" s="115">
        <f>'76'!C31</f>
        <v>377</v>
      </c>
      <c r="F35" s="115"/>
      <c r="G35" s="115"/>
      <c r="H35" s="115"/>
      <c r="I35" s="115"/>
      <c r="J35" s="115"/>
      <c r="K35" s="115"/>
      <c r="L35" s="115"/>
    </row>
    <row r="36" spans="1:12" s="98" customFormat="1" x14ac:dyDescent="0.25">
      <c r="A36" s="111">
        <v>22</v>
      </c>
      <c r="B36" s="114" t="s">
        <v>155</v>
      </c>
      <c r="C36" s="126">
        <f t="shared" si="2"/>
        <v>1258</v>
      </c>
      <c r="D36" s="119"/>
      <c r="E36" s="115">
        <f>'76'!C32</f>
        <v>1258</v>
      </c>
      <c r="F36" s="115"/>
      <c r="G36" s="115"/>
      <c r="H36" s="115"/>
      <c r="I36" s="115"/>
      <c r="J36" s="115"/>
      <c r="K36" s="115"/>
      <c r="L36" s="115"/>
    </row>
    <row r="37" spans="1:12" s="122" customFormat="1" x14ac:dyDescent="0.25">
      <c r="A37" s="111">
        <v>23</v>
      </c>
      <c r="B37" s="112" t="s">
        <v>156</v>
      </c>
      <c r="C37" s="126">
        <f t="shared" si="2"/>
        <v>56394</v>
      </c>
      <c r="D37" s="126"/>
      <c r="E37" s="113">
        <f>'76'!C33</f>
        <v>56394</v>
      </c>
      <c r="F37" s="113"/>
      <c r="G37" s="113"/>
      <c r="H37" s="113"/>
      <c r="I37" s="113"/>
      <c r="J37" s="113"/>
      <c r="K37" s="113"/>
      <c r="L37" s="113"/>
    </row>
    <row r="38" spans="1:12" s="98" customFormat="1" x14ac:dyDescent="0.25">
      <c r="A38" s="111">
        <v>24</v>
      </c>
      <c r="B38" s="114" t="s">
        <v>346</v>
      </c>
      <c r="C38" s="126">
        <f t="shared" si="2"/>
        <v>2289</v>
      </c>
      <c r="D38" s="119"/>
      <c r="E38" s="115">
        <f>'76'!C34</f>
        <v>2289</v>
      </c>
      <c r="F38" s="115"/>
      <c r="G38" s="115"/>
      <c r="H38" s="115"/>
      <c r="I38" s="115"/>
      <c r="J38" s="115"/>
      <c r="K38" s="115"/>
      <c r="L38" s="115"/>
    </row>
    <row r="39" spans="1:12" s="122" customFormat="1" ht="32.25" customHeight="1" x14ac:dyDescent="0.25">
      <c r="A39" s="111">
        <v>25</v>
      </c>
      <c r="B39" s="112" t="s">
        <v>157</v>
      </c>
      <c r="C39" s="126">
        <f t="shared" si="2"/>
        <v>4500</v>
      </c>
      <c r="D39" s="126"/>
      <c r="E39" s="113">
        <f>'76'!C35</f>
        <v>4500</v>
      </c>
      <c r="F39" s="113"/>
      <c r="G39" s="113"/>
      <c r="H39" s="113"/>
      <c r="I39" s="113"/>
      <c r="J39" s="113"/>
      <c r="K39" s="113"/>
      <c r="L39" s="113"/>
    </row>
    <row r="40" spans="1:12" s="122" customFormat="1" ht="36.75" customHeight="1" x14ac:dyDescent="0.25">
      <c r="A40" s="111">
        <v>26</v>
      </c>
      <c r="B40" s="112" t="s">
        <v>342</v>
      </c>
      <c r="C40" s="126">
        <f t="shared" si="2"/>
        <v>10000</v>
      </c>
      <c r="D40" s="126"/>
      <c r="E40" s="113">
        <f>'76'!C36</f>
        <v>10000</v>
      </c>
      <c r="F40" s="113"/>
      <c r="G40" s="113"/>
      <c r="H40" s="113"/>
      <c r="I40" s="113"/>
      <c r="J40" s="113"/>
      <c r="K40" s="113"/>
      <c r="L40" s="113"/>
    </row>
    <row r="41" spans="1:12" s="122" customFormat="1" ht="18.75" customHeight="1" x14ac:dyDescent="0.25">
      <c r="A41" s="111">
        <v>27</v>
      </c>
      <c r="B41" s="112" t="s">
        <v>158</v>
      </c>
      <c r="C41" s="126">
        <f t="shared" si="2"/>
        <v>5003</v>
      </c>
      <c r="D41" s="126"/>
      <c r="E41" s="113">
        <f>'76'!C37</f>
        <v>5003</v>
      </c>
      <c r="F41" s="113"/>
      <c r="G41" s="113"/>
      <c r="H41" s="113"/>
      <c r="I41" s="113"/>
      <c r="J41" s="113"/>
      <c r="K41" s="113"/>
      <c r="L41" s="113"/>
    </row>
    <row r="42" spans="1:12" s="122" customFormat="1" ht="18.75" customHeight="1" x14ac:dyDescent="0.25">
      <c r="A42" s="111">
        <v>28</v>
      </c>
      <c r="B42" s="112" t="s">
        <v>159</v>
      </c>
      <c r="C42" s="126">
        <f t="shared" si="2"/>
        <v>2350</v>
      </c>
      <c r="D42" s="126"/>
      <c r="E42" s="113">
        <f>'76'!C38</f>
        <v>2350</v>
      </c>
      <c r="F42" s="113"/>
      <c r="G42" s="113"/>
      <c r="H42" s="113"/>
      <c r="I42" s="113"/>
      <c r="J42" s="113"/>
      <c r="K42" s="113"/>
      <c r="L42" s="113"/>
    </row>
    <row r="43" spans="1:12" s="122" customFormat="1" ht="47.25" customHeight="1" x14ac:dyDescent="0.25">
      <c r="A43" s="199">
        <v>29</v>
      </c>
      <c r="B43" s="112" t="s">
        <v>303</v>
      </c>
      <c r="C43" s="126">
        <f t="shared" si="2"/>
        <v>1000</v>
      </c>
      <c r="D43" s="126"/>
      <c r="E43" s="113">
        <f>'76'!C39</f>
        <v>1000</v>
      </c>
      <c r="F43" s="113"/>
      <c r="G43" s="113"/>
      <c r="H43" s="113"/>
      <c r="I43" s="113"/>
      <c r="J43" s="113"/>
      <c r="K43" s="113"/>
      <c r="L43" s="113"/>
    </row>
    <row r="44" spans="1:12" s="122" customFormat="1" x14ac:dyDescent="0.25">
      <c r="A44" s="199">
        <v>30</v>
      </c>
      <c r="B44" s="112" t="s">
        <v>341</v>
      </c>
      <c r="C44" s="126">
        <f t="shared" si="2"/>
        <v>500</v>
      </c>
      <c r="D44" s="126"/>
      <c r="E44" s="113">
        <f>'76'!C40</f>
        <v>500</v>
      </c>
      <c r="F44" s="113"/>
      <c r="G44" s="113"/>
      <c r="H44" s="113"/>
      <c r="I44" s="113"/>
      <c r="J44" s="113"/>
      <c r="K44" s="113"/>
      <c r="L44" s="113"/>
    </row>
    <row r="45" spans="1:12" s="122" customFormat="1" x14ac:dyDescent="0.25">
      <c r="A45" s="111">
        <v>31</v>
      </c>
      <c r="B45" s="112" t="s">
        <v>160</v>
      </c>
      <c r="C45" s="126">
        <f t="shared" si="2"/>
        <v>16830</v>
      </c>
      <c r="D45" s="126"/>
      <c r="E45" s="113">
        <f>'76'!C41</f>
        <v>16830</v>
      </c>
      <c r="F45" s="113"/>
      <c r="G45" s="113"/>
      <c r="H45" s="113"/>
      <c r="I45" s="113"/>
      <c r="J45" s="113"/>
      <c r="K45" s="113"/>
      <c r="L45" s="113"/>
    </row>
    <row r="46" spans="1:12" s="122" customFormat="1" x14ac:dyDescent="0.25">
      <c r="A46" s="111">
        <v>32</v>
      </c>
      <c r="B46" s="112" t="s">
        <v>343</v>
      </c>
      <c r="C46" s="126">
        <f t="shared" si="2"/>
        <v>14146</v>
      </c>
      <c r="D46" s="126"/>
      <c r="E46" s="113">
        <f>'76'!C42</f>
        <v>14146</v>
      </c>
      <c r="F46" s="113"/>
      <c r="G46" s="113"/>
      <c r="H46" s="113"/>
      <c r="I46" s="113"/>
      <c r="J46" s="113"/>
      <c r="K46" s="113"/>
      <c r="L46" s="113"/>
    </row>
    <row r="47" spans="1:12" s="122" customFormat="1" x14ac:dyDescent="0.25">
      <c r="A47" s="111">
        <v>33</v>
      </c>
      <c r="B47" s="112" t="s">
        <v>344</v>
      </c>
      <c r="C47" s="126">
        <f t="shared" si="2"/>
        <v>15362</v>
      </c>
      <c r="D47" s="126"/>
      <c r="E47" s="113">
        <f>'76'!C43</f>
        <v>15362</v>
      </c>
      <c r="F47" s="113"/>
      <c r="G47" s="113"/>
      <c r="H47" s="113"/>
      <c r="I47" s="113"/>
      <c r="J47" s="113"/>
      <c r="K47" s="113"/>
      <c r="L47" s="113"/>
    </row>
    <row r="48" spans="1:12" s="122" customFormat="1" x14ac:dyDescent="0.25">
      <c r="A48" s="111">
        <v>34</v>
      </c>
      <c r="B48" s="112" t="s">
        <v>345</v>
      </c>
      <c r="C48" s="126">
        <f t="shared" si="2"/>
        <v>3800</v>
      </c>
      <c r="D48" s="126"/>
      <c r="E48" s="113">
        <f>'76'!C44</f>
        <v>3800</v>
      </c>
      <c r="F48" s="113"/>
      <c r="G48" s="113"/>
      <c r="H48" s="113"/>
      <c r="I48" s="113"/>
      <c r="J48" s="113"/>
      <c r="K48" s="113"/>
      <c r="L48" s="113"/>
    </row>
    <row r="49" spans="1:12" s="122" customFormat="1" ht="21.75" customHeight="1" x14ac:dyDescent="0.25">
      <c r="A49" s="111">
        <v>35</v>
      </c>
      <c r="B49" s="79" t="s">
        <v>297</v>
      </c>
      <c r="C49" s="126">
        <f t="shared" si="2"/>
        <v>30000</v>
      </c>
      <c r="D49" s="126"/>
      <c r="E49" s="113">
        <f>'76'!C45</f>
        <v>30000</v>
      </c>
      <c r="F49" s="113"/>
      <c r="G49" s="113"/>
      <c r="H49" s="113"/>
      <c r="I49" s="113"/>
      <c r="J49" s="113"/>
      <c r="K49" s="113"/>
      <c r="L49" s="113"/>
    </row>
    <row r="50" spans="1:12" s="122" customFormat="1" ht="18.75" customHeight="1" x14ac:dyDescent="0.25">
      <c r="A50" s="111">
        <v>36</v>
      </c>
      <c r="B50" s="112" t="s">
        <v>161</v>
      </c>
      <c r="C50" s="126">
        <f t="shared" si="2"/>
        <v>5000</v>
      </c>
      <c r="D50" s="126"/>
      <c r="E50" s="113">
        <f>'76'!C46</f>
        <v>5000</v>
      </c>
      <c r="F50" s="113"/>
      <c r="G50" s="113"/>
      <c r="H50" s="113"/>
      <c r="I50" s="113"/>
      <c r="J50" s="113"/>
      <c r="K50" s="113"/>
      <c r="L50" s="113"/>
    </row>
    <row r="51" spans="1:12" s="122" customFormat="1" ht="18.75" customHeight="1" x14ac:dyDescent="0.25">
      <c r="A51" s="111">
        <v>37</v>
      </c>
      <c r="B51" s="120" t="s">
        <v>206</v>
      </c>
      <c r="C51" s="126">
        <f>D51+E51</f>
        <v>147368</v>
      </c>
      <c r="D51" s="126">
        <f>'75'!C13</f>
        <v>147368</v>
      </c>
      <c r="E51" s="113"/>
      <c r="F51" s="113"/>
      <c r="G51" s="113"/>
      <c r="H51" s="113"/>
      <c r="I51" s="113"/>
      <c r="J51" s="113"/>
      <c r="K51" s="113"/>
      <c r="L51" s="113"/>
    </row>
    <row r="52" spans="1:12" s="122" customFormat="1" ht="18.75" customHeight="1" x14ac:dyDescent="0.25">
      <c r="A52" s="111">
        <v>38</v>
      </c>
      <c r="B52" s="120" t="s">
        <v>211</v>
      </c>
      <c r="C52" s="126">
        <f t="shared" si="2"/>
        <v>1500</v>
      </c>
      <c r="D52" s="126">
        <f>'75'!C15</f>
        <v>1500</v>
      </c>
      <c r="E52" s="113"/>
      <c r="F52" s="113"/>
      <c r="G52" s="113"/>
      <c r="H52" s="113"/>
      <c r="I52" s="113"/>
      <c r="J52" s="113"/>
      <c r="K52" s="113"/>
      <c r="L52" s="113"/>
    </row>
    <row r="53" spans="1:12" s="122" customFormat="1" ht="18.75" customHeight="1" x14ac:dyDescent="0.25">
      <c r="A53" s="111">
        <v>39</v>
      </c>
      <c r="B53" s="120" t="s">
        <v>212</v>
      </c>
      <c r="C53" s="126">
        <f>D53+E53</f>
        <v>18601</v>
      </c>
      <c r="D53" s="126">
        <f>'75'!C16</f>
        <v>18601</v>
      </c>
      <c r="E53" s="113"/>
      <c r="F53" s="113"/>
      <c r="G53" s="113"/>
      <c r="H53" s="113"/>
      <c r="I53" s="113"/>
      <c r="J53" s="113"/>
      <c r="K53" s="113"/>
      <c r="L53" s="113"/>
    </row>
    <row r="54" spans="1:12" s="231" customFormat="1" ht="20.25" customHeight="1" x14ac:dyDescent="0.25">
      <c r="A54" s="513" t="s">
        <v>22</v>
      </c>
      <c r="B54" s="109" t="s">
        <v>77</v>
      </c>
      <c r="C54" s="125">
        <f>D54+E54+F54+G54+I54+L54+H54</f>
        <v>10406</v>
      </c>
      <c r="D54" s="125"/>
      <c r="E54" s="110"/>
      <c r="F54" s="110">
        <v>10406</v>
      </c>
      <c r="G54" s="110"/>
      <c r="H54" s="110"/>
      <c r="I54" s="110"/>
      <c r="J54" s="110"/>
      <c r="K54" s="110"/>
      <c r="L54" s="110"/>
    </row>
    <row r="55" spans="1:12" s="231" customFormat="1" ht="28.5" x14ac:dyDescent="0.25">
      <c r="A55" s="513" t="s">
        <v>43</v>
      </c>
      <c r="B55" s="109" t="s">
        <v>298</v>
      </c>
      <c r="C55" s="125">
        <f>D55+E55+F55+G55+I55+L55+H55</f>
        <v>16083</v>
      </c>
      <c r="D55" s="125"/>
      <c r="E55" s="110"/>
      <c r="F55" s="110"/>
      <c r="G55" s="110">
        <v>16083</v>
      </c>
      <c r="H55" s="110"/>
      <c r="I55" s="110"/>
      <c r="J55" s="110"/>
      <c r="K55" s="110"/>
      <c r="L55" s="110"/>
    </row>
    <row r="56" spans="1:12" s="231" customFormat="1" ht="34.5" customHeight="1" x14ac:dyDescent="0.25">
      <c r="A56" s="513" t="s">
        <v>45</v>
      </c>
      <c r="B56" s="109" t="s">
        <v>195</v>
      </c>
      <c r="C56" s="125">
        <f>D56+E56+F56+G56+I56+L56+H56</f>
        <v>75101</v>
      </c>
      <c r="D56" s="125">
        <f>D57+D58</f>
        <v>0</v>
      </c>
      <c r="E56" s="110">
        <f>E57+E58</f>
        <v>0</v>
      </c>
      <c r="F56" s="110">
        <f t="shared" ref="F56:L56" si="3">F57+F58</f>
        <v>0</v>
      </c>
      <c r="G56" s="110">
        <f t="shared" si="3"/>
        <v>0</v>
      </c>
      <c r="H56" s="110"/>
      <c r="I56" s="110">
        <f t="shared" si="3"/>
        <v>0</v>
      </c>
      <c r="J56" s="110">
        <f t="shared" si="3"/>
        <v>0</v>
      </c>
      <c r="K56" s="110">
        <f t="shared" si="3"/>
        <v>0</v>
      </c>
      <c r="L56" s="110">
        <f t="shared" si="3"/>
        <v>75101</v>
      </c>
    </row>
    <row r="57" spans="1:12" s="67" customFormat="1" ht="21" customHeight="1" x14ac:dyDescent="0.25">
      <c r="A57" s="117">
        <v>1</v>
      </c>
      <c r="B57" s="118" t="s">
        <v>84</v>
      </c>
      <c r="C57" s="126">
        <v>37481</v>
      </c>
      <c r="D57" s="126"/>
      <c r="E57" s="126"/>
      <c r="F57" s="126"/>
      <c r="G57" s="126"/>
      <c r="H57" s="126"/>
      <c r="I57" s="126"/>
      <c r="J57" s="126"/>
      <c r="K57" s="126"/>
      <c r="L57" s="126">
        <v>37481</v>
      </c>
    </row>
    <row r="58" spans="1:12" s="67" customFormat="1" ht="21.75" customHeight="1" x14ac:dyDescent="0.25">
      <c r="A58" s="117">
        <v>2</v>
      </c>
      <c r="B58" s="118" t="s">
        <v>91</v>
      </c>
      <c r="C58" s="126">
        <f>D58+E58+F58+G58+I58+L58+H58</f>
        <v>37620</v>
      </c>
      <c r="D58" s="126"/>
      <c r="E58" s="126"/>
      <c r="F58" s="126"/>
      <c r="G58" s="126"/>
      <c r="H58" s="126"/>
      <c r="I58" s="126"/>
      <c r="J58" s="126"/>
      <c r="K58" s="126"/>
      <c r="L58" s="126">
        <v>37620</v>
      </c>
    </row>
    <row r="59" spans="1:12" s="231" customFormat="1" ht="21" customHeight="1" x14ac:dyDescent="0.25">
      <c r="A59" s="513" t="s">
        <v>83</v>
      </c>
      <c r="B59" s="109" t="s">
        <v>347</v>
      </c>
      <c r="C59" s="125">
        <f>D59+E59+F59+G59+I59+L59+H59</f>
        <v>36969</v>
      </c>
      <c r="D59" s="125"/>
      <c r="E59" s="110"/>
      <c r="F59" s="110"/>
      <c r="G59" s="110"/>
      <c r="H59" s="110">
        <v>36969</v>
      </c>
      <c r="I59" s="110"/>
      <c r="J59" s="110"/>
      <c r="K59" s="110"/>
      <c r="L59" s="110"/>
    </row>
  </sheetData>
  <mergeCells count="21">
    <mergeCell ref="C1:L1"/>
    <mergeCell ref="C2:L2"/>
    <mergeCell ref="C3:L3"/>
    <mergeCell ref="A5:L5"/>
    <mergeCell ref="A1:B1"/>
    <mergeCell ref="A2:B2"/>
    <mergeCell ref="A3:B3"/>
    <mergeCell ref="A6:L6"/>
    <mergeCell ref="A7:L7"/>
    <mergeCell ref="K9:L9"/>
    <mergeCell ref="G10:G11"/>
    <mergeCell ref="I10:K10"/>
    <mergeCell ref="L10:L11"/>
    <mergeCell ref="A10:A11"/>
    <mergeCell ref="B10:B11"/>
    <mergeCell ref="C10:C11"/>
    <mergeCell ref="D10:D11"/>
    <mergeCell ref="F10:F11"/>
    <mergeCell ref="E10:E11"/>
    <mergeCell ref="H10:H11"/>
    <mergeCell ref="A8:L8"/>
  </mergeCells>
  <pageMargins left="0.19685039370078741" right="0.19685039370078741" top="0.59055118110236227" bottom="0.59055118110236227" header="0.23622047244094491" footer="0.11811023622047245"/>
  <pageSetup paperSize="9" orientation="landscape" r:id="rId1"/>
  <headerFooter>
    <oddHeader xml:space="preserve">&amp;R&amp;"Times New Roman,Bold"&amp;14
</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M16"/>
  <sheetViews>
    <sheetView topLeftCell="A11" workbookViewId="0">
      <selection activeCell="G21" sqref="G21"/>
    </sheetView>
  </sheetViews>
  <sheetFormatPr defaultRowHeight="15.75" x14ac:dyDescent="0.25"/>
  <cols>
    <col min="1" max="1" width="7.140625" style="2" customWidth="1"/>
    <col min="2" max="2" width="30.7109375" style="2" customWidth="1"/>
    <col min="3" max="3" width="12.7109375" style="2" customWidth="1"/>
    <col min="4" max="4" width="11.7109375" style="2" customWidth="1"/>
    <col min="5" max="5" width="9.5703125" style="2" bestFit="1" customWidth="1"/>
    <col min="6" max="6" width="10.7109375" style="2" customWidth="1"/>
    <col min="7" max="7" width="9.7109375" style="2" customWidth="1"/>
    <col min="8" max="8" width="10.5703125" style="2" customWidth="1"/>
    <col min="9" max="9" width="10.42578125" style="2" customWidth="1"/>
    <col min="10" max="10" width="12" style="2" customWidth="1"/>
    <col min="11" max="12" width="9.5703125" style="2" customWidth="1"/>
    <col min="13" max="13" width="10.28515625" style="2" customWidth="1"/>
    <col min="14" max="16384" width="9.140625" style="2"/>
  </cols>
  <sheetData>
    <row r="2" spans="1:13" ht="15.75" customHeight="1" x14ac:dyDescent="0.25">
      <c r="A2" s="536"/>
      <c r="B2" s="536"/>
      <c r="C2" s="536"/>
      <c r="J2" s="536" t="s">
        <v>173</v>
      </c>
      <c r="K2" s="536"/>
      <c r="L2" s="536"/>
      <c r="M2" s="1"/>
    </row>
    <row r="3" spans="1:13" x14ac:dyDescent="0.25">
      <c r="A3" s="537"/>
      <c r="B3" s="537"/>
      <c r="C3" s="537"/>
    </row>
    <row r="5" spans="1:13" s="5" customFormat="1" ht="19.5" customHeight="1" x14ac:dyDescent="0.25">
      <c r="A5" s="559" t="s">
        <v>337</v>
      </c>
      <c r="B5" s="559"/>
      <c r="C5" s="559"/>
      <c r="D5" s="559"/>
      <c r="E5" s="559"/>
      <c r="F5" s="559"/>
      <c r="G5" s="559"/>
      <c r="H5" s="559"/>
      <c r="I5" s="559"/>
      <c r="J5" s="559"/>
      <c r="K5" s="559"/>
      <c r="L5" s="559"/>
      <c r="M5" s="559"/>
    </row>
    <row r="6" spans="1:13" s="5" customFormat="1" ht="18.75" customHeight="1" x14ac:dyDescent="0.25">
      <c r="A6" s="547" t="s">
        <v>0</v>
      </c>
      <c r="B6" s="547"/>
      <c r="C6" s="547"/>
      <c r="D6" s="547"/>
      <c r="E6" s="547"/>
      <c r="F6" s="547"/>
      <c r="G6" s="547"/>
      <c r="H6" s="547"/>
      <c r="I6" s="547"/>
      <c r="J6" s="547"/>
      <c r="K6" s="547"/>
      <c r="L6" s="547"/>
      <c r="M6" s="547"/>
    </row>
    <row r="7" spans="1:13" x14ac:dyDescent="0.25">
      <c r="L7" s="540" t="s">
        <v>294</v>
      </c>
      <c r="M7" s="540"/>
    </row>
    <row r="8" spans="1:13" s="5" customFormat="1" ht="21.75" customHeight="1" x14ac:dyDescent="0.25">
      <c r="A8" s="544" t="s">
        <v>1</v>
      </c>
      <c r="B8" s="544" t="s">
        <v>73</v>
      </c>
      <c r="C8" s="544" t="s">
        <v>79</v>
      </c>
      <c r="D8" s="544" t="s">
        <v>104</v>
      </c>
      <c r="E8" s="544"/>
      <c r="F8" s="544"/>
      <c r="G8" s="544"/>
      <c r="H8" s="544"/>
      <c r="I8" s="544"/>
      <c r="J8" s="544"/>
      <c r="K8" s="544"/>
      <c r="L8" s="544"/>
      <c r="M8" s="544"/>
    </row>
    <row r="9" spans="1:13" s="5" customFormat="1" ht="24" customHeight="1" x14ac:dyDescent="0.25">
      <c r="A9" s="544"/>
      <c r="B9" s="544"/>
      <c r="C9" s="544"/>
      <c r="D9" s="544" t="s">
        <v>105</v>
      </c>
      <c r="E9" s="544" t="s">
        <v>171</v>
      </c>
      <c r="F9" s="544" t="s">
        <v>106</v>
      </c>
      <c r="G9" s="544" t="s">
        <v>172</v>
      </c>
      <c r="H9" s="544" t="s">
        <v>107</v>
      </c>
      <c r="I9" s="544" t="s">
        <v>108</v>
      </c>
      <c r="J9" s="544" t="s">
        <v>109</v>
      </c>
      <c r="K9" s="544" t="s">
        <v>110</v>
      </c>
      <c r="L9" s="548" t="s">
        <v>210</v>
      </c>
      <c r="M9" s="558" t="s">
        <v>164</v>
      </c>
    </row>
    <row r="10" spans="1:13" s="5" customFormat="1" ht="170.25" customHeight="1" x14ac:dyDescent="0.25">
      <c r="A10" s="544"/>
      <c r="B10" s="544"/>
      <c r="C10" s="544"/>
      <c r="D10" s="544"/>
      <c r="E10" s="544"/>
      <c r="F10" s="544"/>
      <c r="G10" s="544"/>
      <c r="H10" s="544"/>
      <c r="I10" s="544"/>
      <c r="J10" s="544"/>
      <c r="K10" s="544"/>
      <c r="L10" s="549"/>
      <c r="M10" s="558"/>
    </row>
    <row r="11" spans="1:13" s="5" customFormat="1" ht="27.75" customHeight="1" x14ac:dyDescent="0.25">
      <c r="A11" s="102" t="s">
        <v>5</v>
      </c>
      <c r="B11" s="102" t="s">
        <v>6</v>
      </c>
      <c r="C11" s="102">
        <v>1</v>
      </c>
      <c r="D11" s="102">
        <v>2</v>
      </c>
      <c r="E11" s="102">
        <v>3</v>
      </c>
      <c r="F11" s="102">
        <v>4</v>
      </c>
      <c r="G11" s="102">
        <v>5</v>
      </c>
      <c r="H11" s="102">
        <v>6</v>
      </c>
      <c r="I11" s="102">
        <v>7</v>
      </c>
      <c r="J11" s="102">
        <v>8</v>
      </c>
      <c r="K11" s="102">
        <v>9</v>
      </c>
      <c r="L11" s="102">
        <v>10</v>
      </c>
      <c r="M11" s="238">
        <v>11</v>
      </c>
    </row>
    <row r="12" spans="1:13" s="5" customFormat="1" ht="27.75" customHeight="1" x14ac:dyDescent="0.25">
      <c r="A12" s="294"/>
      <c r="B12" s="294" t="s">
        <v>79</v>
      </c>
      <c r="C12" s="33">
        <f t="shared" ref="C12:M12" si="0">SUM(C13:C16)</f>
        <v>171569</v>
      </c>
      <c r="D12" s="33">
        <f t="shared" si="0"/>
        <v>3350</v>
      </c>
      <c r="E12" s="33">
        <f t="shared" si="0"/>
        <v>0</v>
      </c>
      <c r="F12" s="33">
        <f t="shared" si="0"/>
        <v>0</v>
      </c>
      <c r="G12" s="33">
        <f t="shared" si="0"/>
        <v>0</v>
      </c>
      <c r="H12" s="33">
        <f t="shared" si="0"/>
        <v>0</v>
      </c>
      <c r="I12" s="33">
        <f t="shared" si="0"/>
        <v>141118</v>
      </c>
      <c r="J12" s="33">
        <f t="shared" si="0"/>
        <v>7000</v>
      </c>
      <c r="K12" s="33">
        <f t="shared" si="0"/>
        <v>0</v>
      </c>
      <c r="L12" s="33">
        <f t="shared" si="0"/>
        <v>0</v>
      </c>
      <c r="M12" s="33">
        <f t="shared" si="0"/>
        <v>20101</v>
      </c>
    </row>
    <row r="13" spans="1:13" s="122" customFormat="1" ht="27.75" customHeight="1" x14ac:dyDescent="0.25">
      <c r="A13" s="102">
        <v>1</v>
      </c>
      <c r="B13" s="11" t="s">
        <v>206</v>
      </c>
      <c r="C13" s="31">
        <f>SUM(D13:M13)</f>
        <v>147368</v>
      </c>
      <c r="D13" s="31">
        <v>3350</v>
      </c>
      <c r="E13" s="31">
        <v>0</v>
      </c>
      <c r="F13" s="31"/>
      <c r="G13" s="31"/>
      <c r="H13" s="31"/>
      <c r="I13" s="31">
        <v>141118</v>
      </c>
      <c r="J13" s="31">
        <f>500+2400</f>
        <v>2900</v>
      </c>
      <c r="K13" s="31"/>
      <c r="L13" s="31"/>
      <c r="M13" s="121"/>
    </row>
    <row r="14" spans="1:13" s="122" customFormat="1" ht="27.75" customHeight="1" x14ac:dyDescent="0.25">
      <c r="A14" s="102">
        <v>2</v>
      </c>
      <c r="B14" s="11" t="s">
        <v>207</v>
      </c>
      <c r="C14" s="31">
        <f t="shared" ref="C14:C16" si="1">SUM(D14:M14)</f>
        <v>4100</v>
      </c>
      <c r="D14" s="31"/>
      <c r="E14" s="31"/>
      <c r="F14" s="31"/>
      <c r="G14" s="31"/>
      <c r="H14" s="31"/>
      <c r="I14" s="31"/>
      <c r="J14" s="31">
        <v>4100</v>
      </c>
      <c r="K14" s="31"/>
      <c r="L14" s="31"/>
      <c r="M14" s="121"/>
    </row>
    <row r="15" spans="1:13" s="122" customFormat="1" ht="27.75" customHeight="1" x14ac:dyDescent="0.25">
      <c r="A15" s="102">
        <v>3</v>
      </c>
      <c r="B15" s="11" t="s">
        <v>209</v>
      </c>
      <c r="C15" s="31">
        <f t="shared" si="1"/>
        <v>1500</v>
      </c>
      <c r="D15" s="31"/>
      <c r="E15" s="31"/>
      <c r="F15" s="31"/>
      <c r="G15" s="31"/>
      <c r="H15" s="31"/>
      <c r="I15" s="31"/>
      <c r="J15" s="31"/>
      <c r="K15" s="31"/>
      <c r="L15" s="31"/>
      <c r="M15" s="31">
        <v>1500</v>
      </c>
    </row>
    <row r="16" spans="1:13" s="122" customFormat="1" ht="27.75" customHeight="1" x14ac:dyDescent="0.25">
      <c r="A16" s="102">
        <v>4</v>
      </c>
      <c r="B16" s="11" t="s">
        <v>94</v>
      </c>
      <c r="C16" s="31">
        <f t="shared" si="1"/>
        <v>18601</v>
      </c>
      <c r="D16" s="31"/>
      <c r="E16" s="31"/>
      <c r="F16" s="31"/>
      <c r="G16" s="31"/>
      <c r="H16" s="31"/>
      <c r="I16" s="31"/>
      <c r="J16" s="31"/>
      <c r="K16" s="31"/>
      <c r="L16" s="31"/>
      <c r="M16" s="31">
        <f>7868+10733</f>
        <v>18601</v>
      </c>
    </row>
  </sheetData>
  <mergeCells count="20">
    <mergeCell ref="A2:C2"/>
    <mergeCell ref="A3:C3"/>
    <mergeCell ref="J2:L2"/>
    <mergeCell ref="H9:H10"/>
    <mergeCell ref="I9:I10"/>
    <mergeCell ref="J9:J10"/>
    <mergeCell ref="K9:K10"/>
    <mergeCell ref="L7:M7"/>
    <mergeCell ref="M9:M10"/>
    <mergeCell ref="D8:M8"/>
    <mergeCell ref="L9:L10"/>
    <mergeCell ref="A5:M5"/>
    <mergeCell ref="A6:M6"/>
    <mergeCell ref="A8:A10"/>
    <mergeCell ref="E9:E10"/>
    <mergeCell ref="B8:B10"/>
    <mergeCell ref="C8:C10"/>
    <mergeCell ref="D9:D10"/>
    <mergeCell ref="F9:F10"/>
    <mergeCell ref="G9:G10"/>
  </mergeCells>
  <pageMargins left="0.75" right="0.25" top="0.5" bottom="0.25" header="0.25" footer="0.25"/>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N55"/>
  <sheetViews>
    <sheetView topLeftCell="A38" workbookViewId="0">
      <selection activeCell="D22" sqref="D22"/>
    </sheetView>
  </sheetViews>
  <sheetFormatPr defaultRowHeight="15.75" x14ac:dyDescent="0.25"/>
  <cols>
    <col min="1" max="1" width="7.42578125" style="2" customWidth="1"/>
    <col min="2" max="2" width="25.42578125" style="2" customWidth="1"/>
    <col min="3" max="3" width="10.140625" style="2" customWidth="1"/>
    <col min="4" max="4" width="9.7109375" style="2" customWidth="1"/>
    <col min="5" max="5" width="8" style="2" customWidth="1"/>
    <col min="6" max="6" width="8.7109375" style="2" customWidth="1"/>
    <col min="7" max="7" width="11.140625" style="2" bestFit="1" customWidth="1"/>
    <col min="8" max="8" width="10" style="2" customWidth="1"/>
    <col min="9" max="9" width="9.5703125" style="2" customWidth="1"/>
    <col min="10" max="10" width="11.7109375" style="2" customWidth="1"/>
    <col min="11" max="11" width="9.140625" style="2" customWidth="1"/>
    <col min="12" max="12" width="10.28515625" style="2" customWidth="1"/>
    <col min="13" max="13" width="9.28515625" style="2" customWidth="1"/>
    <col min="14" max="14" width="10.7109375" style="2" bestFit="1" customWidth="1"/>
    <col min="15" max="16384" width="9.140625" style="2"/>
  </cols>
  <sheetData>
    <row r="2" spans="1:14" ht="15.75" customHeight="1" x14ac:dyDescent="0.25">
      <c r="A2" s="536"/>
      <c r="B2" s="536"/>
      <c r="C2" s="536"/>
      <c r="D2" s="1"/>
      <c r="J2" s="536" t="s">
        <v>103</v>
      </c>
      <c r="K2" s="536"/>
      <c r="L2" s="536"/>
      <c r="M2" s="536"/>
    </row>
    <row r="3" spans="1:14" x14ac:dyDescent="0.25">
      <c r="A3" s="537"/>
      <c r="B3" s="537"/>
      <c r="C3" s="537"/>
      <c r="D3" s="57"/>
    </row>
    <row r="4" spans="1:14" ht="36" customHeight="1" x14ac:dyDescent="0.25">
      <c r="A4" s="564" t="s">
        <v>338</v>
      </c>
      <c r="B4" s="564"/>
      <c r="C4" s="564"/>
      <c r="D4" s="564"/>
      <c r="E4" s="564"/>
      <c r="F4" s="564"/>
      <c r="G4" s="564"/>
      <c r="H4" s="564"/>
      <c r="I4" s="564"/>
      <c r="J4" s="564"/>
      <c r="K4" s="564"/>
      <c r="L4" s="564"/>
      <c r="M4" s="564"/>
    </row>
    <row r="5" spans="1:14" x14ac:dyDescent="0.25">
      <c r="A5" s="565" t="s">
        <v>0</v>
      </c>
      <c r="B5" s="565"/>
      <c r="C5" s="565"/>
      <c r="D5" s="565"/>
      <c r="E5" s="565"/>
      <c r="F5" s="565"/>
      <c r="G5" s="565"/>
      <c r="H5" s="565"/>
      <c r="I5" s="565"/>
      <c r="J5" s="565"/>
      <c r="K5" s="565"/>
      <c r="L5" s="565"/>
      <c r="M5" s="565"/>
    </row>
    <row r="6" spans="1:14" x14ac:dyDescent="0.25">
      <c r="J6" s="540" t="s">
        <v>294</v>
      </c>
      <c r="K6" s="540"/>
      <c r="L6" s="540"/>
      <c r="M6" s="540"/>
    </row>
    <row r="7" spans="1:14" s="8" customFormat="1" ht="15.75" customHeight="1" x14ac:dyDescent="0.25">
      <c r="A7" s="566" t="s">
        <v>1</v>
      </c>
      <c r="B7" s="566" t="s">
        <v>73</v>
      </c>
      <c r="C7" s="566" t="s">
        <v>79</v>
      </c>
      <c r="D7" s="563" t="s">
        <v>104</v>
      </c>
      <c r="E7" s="563"/>
      <c r="F7" s="563"/>
      <c r="G7" s="563"/>
      <c r="H7" s="563"/>
      <c r="I7" s="563"/>
      <c r="J7" s="563"/>
      <c r="K7" s="563"/>
      <c r="L7" s="563"/>
      <c r="M7" s="563"/>
    </row>
    <row r="8" spans="1:14" s="94" customFormat="1" ht="34.5" customHeight="1" x14ac:dyDescent="0.25">
      <c r="A8" s="567"/>
      <c r="B8" s="567"/>
      <c r="C8" s="567"/>
      <c r="D8" s="560" t="s">
        <v>105</v>
      </c>
      <c r="E8" s="560" t="s">
        <v>162</v>
      </c>
      <c r="F8" s="560" t="s">
        <v>106</v>
      </c>
      <c r="G8" s="561" t="s">
        <v>163</v>
      </c>
      <c r="H8" s="560" t="s">
        <v>107</v>
      </c>
      <c r="I8" s="560" t="s">
        <v>108</v>
      </c>
      <c r="J8" s="560" t="s">
        <v>109</v>
      </c>
      <c r="K8" s="560" t="s">
        <v>110</v>
      </c>
      <c r="L8" s="560" t="s">
        <v>295</v>
      </c>
      <c r="M8" s="562" t="s">
        <v>164</v>
      </c>
    </row>
    <row r="9" spans="1:14" s="94" customFormat="1" ht="84.75" customHeight="1" x14ac:dyDescent="0.25">
      <c r="A9" s="568"/>
      <c r="B9" s="568"/>
      <c r="C9" s="568"/>
      <c r="D9" s="560"/>
      <c r="E9" s="560"/>
      <c r="F9" s="560"/>
      <c r="G9" s="561"/>
      <c r="H9" s="560"/>
      <c r="I9" s="560"/>
      <c r="J9" s="560"/>
      <c r="K9" s="560"/>
      <c r="L9" s="560"/>
      <c r="M9" s="562"/>
    </row>
    <row r="10" spans="1:14" x14ac:dyDescent="0.25">
      <c r="A10" s="75" t="s">
        <v>5</v>
      </c>
      <c r="B10" s="75" t="s">
        <v>6</v>
      </c>
      <c r="C10" s="75">
        <v>1</v>
      </c>
      <c r="D10" s="75">
        <v>2</v>
      </c>
      <c r="E10" s="75">
        <v>3</v>
      </c>
      <c r="F10" s="75">
        <v>4</v>
      </c>
      <c r="G10" s="75">
        <v>5</v>
      </c>
      <c r="H10" s="75">
        <v>6</v>
      </c>
      <c r="I10" s="75">
        <v>7</v>
      </c>
      <c r="J10" s="75">
        <v>8</v>
      </c>
      <c r="K10" s="75">
        <v>9</v>
      </c>
      <c r="L10" s="82">
        <v>10</v>
      </c>
      <c r="M10" s="83">
        <v>11</v>
      </c>
    </row>
    <row r="11" spans="1:14" x14ac:dyDescent="0.25">
      <c r="A11" s="76"/>
      <c r="B11" s="76" t="s">
        <v>79</v>
      </c>
      <c r="C11" s="84">
        <f>SUM(C12:C46)</f>
        <v>406078</v>
      </c>
      <c r="D11" s="84">
        <f>SUM(D12:D46)</f>
        <v>185858</v>
      </c>
      <c r="E11" s="84">
        <f t="shared" ref="E11:M11" si="0">SUM(E12:E46)</f>
        <v>9880</v>
      </c>
      <c r="F11" s="84">
        <f t="shared" si="0"/>
        <v>100</v>
      </c>
      <c r="G11" s="84">
        <f t="shared" si="0"/>
        <v>7353</v>
      </c>
      <c r="H11" s="84">
        <f t="shared" si="0"/>
        <v>22240</v>
      </c>
      <c r="I11" s="84">
        <f>SUM(I12:I46)</f>
        <v>114733</v>
      </c>
      <c r="J11" s="84">
        <f>SUM(J12:J46)</f>
        <v>35449</v>
      </c>
      <c r="K11" s="84">
        <f t="shared" si="0"/>
        <v>12135</v>
      </c>
      <c r="L11" s="84">
        <f t="shared" si="0"/>
        <v>0</v>
      </c>
      <c r="M11" s="84">
        <f t="shared" si="0"/>
        <v>18330</v>
      </c>
      <c r="N11" s="95"/>
    </row>
    <row r="12" spans="1:14" x14ac:dyDescent="0.25">
      <c r="A12" s="75">
        <v>1</v>
      </c>
      <c r="B12" s="78" t="s">
        <v>138</v>
      </c>
      <c r="C12" s="77">
        <f>SUM(D12:M12)</f>
        <v>8424</v>
      </c>
      <c r="D12" s="77"/>
      <c r="E12" s="77"/>
      <c r="F12" s="77"/>
      <c r="G12" s="77"/>
      <c r="H12" s="77"/>
      <c r="I12" s="77"/>
      <c r="J12" s="77">
        <v>8424</v>
      </c>
      <c r="K12" s="77"/>
      <c r="L12" s="77"/>
      <c r="M12" s="85"/>
      <c r="N12" s="95"/>
    </row>
    <row r="13" spans="1:14" x14ac:dyDescent="0.25">
      <c r="A13" s="82">
        <v>2</v>
      </c>
      <c r="B13" s="78" t="s">
        <v>139</v>
      </c>
      <c r="C13" s="77">
        <f t="shared" ref="C13:C46" si="1">SUM(D13:M13)</f>
        <v>706</v>
      </c>
      <c r="D13" s="77"/>
      <c r="E13" s="77"/>
      <c r="F13" s="77"/>
      <c r="G13" s="77"/>
      <c r="H13" s="77"/>
      <c r="I13" s="77"/>
      <c r="J13" s="77">
        <v>706</v>
      </c>
      <c r="K13" s="77"/>
      <c r="L13" s="77"/>
      <c r="M13" s="85"/>
    </row>
    <row r="14" spans="1:14" x14ac:dyDescent="0.25">
      <c r="A14" s="82">
        <v>3</v>
      </c>
      <c r="B14" s="78" t="s">
        <v>140</v>
      </c>
      <c r="C14" s="77">
        <f t="shared" si="1"/>
        <v>1820</v>
      </c>
      <c r="D14" s="77"/>
      <c r="E14" s="77"/>
      <c r="F14" s="77"/>
      <c r="G14" s="77"/>
      <c r="H14" s="77"/>
      <c r="I14" s="77"/>
      <c r="J14" s="77">
        <v>1820</v>
      </c>
      <c r="K14" s="77"/>
      <c r="L14" s="77"/>
      <c r="M14" s="85"/>
    </row>
    <row r="15" spans="1:14" x14ac:dyDescent="0.25">
      <c r="A15" s="82">
        <v>4</v>
      </c>
      <c r="B15" s="78" t="s">
        <v>296</v>
      </c>
      <c r="C15" s="77">
        <f t="shared" si="1"/>
        <v>13610</v>
      </c>
      <c r="D15" s="77"/>
      <c r="E15" s="77"/>
      <c r="F15" s="77"/>
      <c r="G15" s="77"/>
      <c r="H15" s="77"/>
      <c r="I15" s="77"/>
      <c r="J15" s="77">
        <v>1475</v>
      </c>
      <c r="K15" s="77">
        <v>12135</v>
      </c>
      <c r="L15" s="77"/>
      <c r="M15" s="85"/>
    </row>
    <row r="16" spans="1:14" x14ac:dyDescent="0.25">
      <c r="A16" s="82">
        <v>5</v>
      </c>
      <c r="B16" s="78" t="s">
        <v>141</v>
      </c>
      <c r="C16" s="77">
        <f t="shared" si="1"/>
        <v>3042</v>
      </c>
      <c r="D16" s="77"/>
      <c r="E16" s="77"/>
      <c r="F16" s="77"/>
      <c r="G16" s="77"/>
      <c r="H16" s="77"/>
      <c r="I16" s="77"/>
      <c r="J16" s="77">
        <v>3042</v>
      </c>
      <c r="K16" s="77"/>
      <c r="L16" s="77"/>
      <c r="M16" s="85"/>
    </row>
    <row r="17" spans="1:13" x14ac:dyDescent="0.25">
      <c r="A17" s="82">
        <v>6</v>
      </c>
      <c r="B17" s="78" t="s">
        <v>142</v>
      </c>
      <c r="C17" s="77">
        <f t="shared" si="1"/>
        <v>2286</v>
      </c>
      <c r="D17" s="77"/>
      <c r="E17" s="77"/>
      <c r="F17" s="77"/>
      <c r="G17" s="77"/>
      <c r="H17" s="77">
        <v>700</v>
      </c>
      <c r="I17" s="77">
        <v>500</v>
      </c>
      <c r="J17" s="77">
        <v>1086</v>
      </c>
      <c r="K17" s="77"/>
      <c r="L17" s="77"/>
      <c r="M17" s="85"/>
    </row>
    <row r="18" spans="1:13" x14ac:dyDescent="0.25">
      <c r="A18" s="82">
        <v>7</v>
      </c>
      <c r="B18" s="78" t="s">
        <v>143</v>
      </c>
      <c r="C18" s="77">
        <f t="shared" si="1"/>
        <v>3018</v>
      </c>
      <c r="D18" s="77"/>
      <c r="E18" s="77"/>
      <c r="F18" s="77"/>
      <c r="G18" s="77"/>
      <c r="H18" s="77"/>
      <c r="I18" s="77">
        <v>1500</v>
      </c>
      <c r="J18" s="77">
        <v>1518</v>
      </c>
      <c r="K18" s="77"/>
      <c r="L18" s="77"/>
      <c r="M18" s="85"/>
    </row>
    <row r="19" spans="1:13" s="98" customFormat="1" x14ac:dyDescent="0.25">
      <c r="A19" s="82">
        <v>8</v>
      </c>
      <c r="B19" s="78" t="s">
        <v>144</v>
      </c>
      <c r="C19" s="77">
        <f t="shared" si="1"/>
        <v>18153</v>
      </c>
      <c r="D19" s="77"/>
      <c r="E19" s="77"/>
      <c r="F19" s="77"/>
      <c r="G19" s="77"/>
      <c r="H19" s="77"/>
      <c r="I19" s="77">
        <f>16524+420</f>
        <v>16944</v>
      </c>
      <c r="J19" s="77">
        <v>1209</v>
      </c>
      <c r="K19" s="77"/>
      <c r="L19" s="77"/>
      <c r="M19" s="195"/>
    </row>
    <row r="20" spans="1:13" s="98" customFormat="1" x14ac:dyDescent="0.25">
      <c r="A20" s="82">
        <v>9</v>
      </c>
      <c r="B20" s="78" t="s">
        <v>145</v>
      </c>
      <c r="C20" s="77">
        <f t="shared" si="1"/>
        <v>996</v>
      </c>
      <c r="D20" s="77"/>
      <c r="E20" s="77"/>
      <c r="F20" s="77"/>
      <c r="G20" s="77"/>
      <c r="H20" s="77"/>
      <c r="I20" s="77"/>
      <c r="J20" s="77">
        <v>996</v>
      </c>
      <c r="K20" s="77"/>
      <c r="L20" s="77"/>
      <c r="M20" s="195"/>
    </row>
    <row r="21" spans="1:13" s="98" customFormat="1" x14ac:dyDescent="0.25">
      <c r="A21" s="82">
        <v>10</v>
      </c>
      <c r="B21" s="78" t="s">
        <v>146</v>
      </c>
      <c r="C21" s="77">
        <f>SUM(D21:M21)</f>
        <v>7379</v>
      </c>
      <c r="D21" s="77"/>
      <c r="E21" s="77">
        <v>6080</v>
      </c>
      <c r="F21" s="77">
        <v>100</v>
      </c>
      <c r="G21" s="77"/>
      <c r="H21" s="77"/>
      <c r="I21" s="77"/>
      <c r="J21" s="77">
        <v>1199</v>
      </c>
      <c r="K21" s="77"/>
      <c r="L21" s="77"/>
      <c r="M21" s="195"/>
    </row>
    <row r="22" spans="1:13" s="45" customFormat="1" x14ac:dyDescent="0.25">
      <c r="A22" s="289">
        <v>11</v>
      </c>
      <c r="B22" s="290" t="s">
        <v>147</v>
      </c>
      <c r="C22" s="291">
        <f t="shared" si="1"/>
        <v>170262</v>
      </c>
      <c r="D22" s="291">
        <v>168963</v>
      </c>
      <c r="E22" s="291"/>
      <c r="F22" s="291"/>
      <c r="G22" s="291"/>
      <c r="H22" s="291"/>
      <c r="I22" s="291"/>
      <c r="J22" s="291">
        <v>1299</v>
      </c>
      <c r="K22" s="291"/>
      <c r="L22" s="291"/>
      <c r="M22" s="292"/>
    </row>
    <row r="23" spans="1:13" x14ac:dyDescent="0.25">
      <c r="A23" s="82">
        <v>12</v>
      </c>
      <c r="B23" s="78" t="s">
        <v>148</v>
      </c>
      <c r="C23" s="77">
        <f t="shared" si="1"/>
        <v>419</v>
      </c>
      <c r="D23" s="77"/>
      <c r="E23" s="77"/>
      <c r="F23" s="77"/>
      <c r="G23" s="77"/>
      <c r="H23" s="77"/>
      <c r="I23" s="77"/>
      <c r="J23" s="77">
        <v>419</v>
      </c>
      <c r="K23" s="77"/>
      <c r="L23" s="77"/>
      <c r="M23" s="85"/>
    </row>
    <row r="24" spans="1:13" x14ac:dyDescent="0.25">
      <c r="A24" s="82">
        <v>13</v>
      </c>
      <c r="B24" s="78" t="s">
        <v>339</v>
      </c>
      <c r="C24" s="77">
        <f t="shared" si="1"/>
        <v>682</v>
      </c>
      <c r="D24" s="77"/>
      <c r="E24" s="77"/>
      <c r="F24" s="77"/>
      <c r="G24" s="77"/>
      <c r="H24" s="77"/>
      <c r="I24" s="77"/>
      <c r="J24" s="77">
        <v>682</v>
      </c>
      <c r="K24" s="77"/>
      <c r="L24" s="77"/>
      <c r="M24" s="85"/>
    </row>
    <row r="25" spans="1:13" s="5" customFormat="1" ht="29.25" customHeight="1" x14ac:dyDescent="0.25">
      <c r="A25" s="199">
        <v>14</v>
      </c>
      <c r="B25" s="79" t="s">
        <v>198</v>
      </c>
      <c r="C25" s="97">
        <f t="shared" si="1"/>
        <v>2010</v>
      </c>
      <c r="D25" s="97"/>
      <c r="E25" s="97"/>
      <c r="F25" s="97"/>
      <c r="G25" s="97"/>
      <c r="H25" s="97"/>
      <c r="I25" s="97"/>
      <c r="J25" s="97">
        <v>2010</v>
      </c>
      <c r="K25" s="97"/>
      <c r="L25" s="97"/>
      <c r="M25" s="100"/>
    </row>
    <row r="26" spans="1:13" x14ac:dyDescent="0.25">
      <c r="A26" s="82">
        <v>15</v>
      </c>
      <c r="B26" s="78" t="s">
        <v>149</v>
      </c>
      <c r="C26" s="77">
        <f t="shared" si="1"/>
        <v>413</v>
      </c>
      <c r="D26" s="77"/>
      <c r="E26" s="77"/>
      <c r="F26" s="77"/>
      <c r="G26" s="77"/>
      <c r="H26" s="77"/>
      <c r="I26" s="77"/>
      <c r="J26" s="77">
        <v>413</v>
      </c>
      <c r="K26" s="77"/>
      <c r="L26" s="77"/>
      <c r="M26" s="85"/>
    </row>
    <row r="27" spans="1:13" x14ac:dyDescent="0.25">
      <c r="A27" s="82">
        <v>16</v>
      </c>
      <c r="B27" s="78" t="s">
        <v>150</v>
      </c>
      <c r="C27" s="77">
        <f t="shared" si="1"/>
        <v>916</v>
      </c>
      <c r="D27" s="77"/>
      <c r="E27" s="77"/>
      <c r="F27" s="77"/>
      <c r="G27" s="77"/>
      <c r="H27" s="77"/>
      <c r="I27" s="77"/>
      <c r="J27" s="77">
        <v>916</v>
      </c>
      <c r="K27" s="77"/>
      <c r="L27" s="77"/>
      <c r="M27" s="85"/>
    </row>
    <row r="28" spans="1:13" x14ac:dyDescent="0.25">
      <c r="A28" s="82">
        <v>17</v>
      </c>
      <c r="B28" s="78" t="s">
        <v>151</v>
      </c>
      <c r="C28" s="77">
        <f t="shared" si="1"/>
        <v>753</v>
      </c>
      <c r="D28" s="77"/>
      <c r="E28" s="77"/>
      <c r="F28" s="77"/>
      <c r="G28" s="77"/>
      <c r="H28" s="77"/>
      <c r="I28" s="77"/>
      <c r="J28" s="77">
        <v>753</v>
      </c>
      <c r="K28" s="77"/>
      <c r="L28" s="77"/>
      <c r="M28" s="85"/>
    </row>
    <row r="29" spans="1:13" x14ac:dyDescent="0.25">
      <c r="A29" s="82">
        <v>18</v>
      </c>
      <c r="B29" s="78" t="s">
        <v>152</v>
      </c>
      <c r="C29" s="77">
        <f t="shared" si="1"/>
        <v>847</v>
      </c>
      <c r="D29" s="77"/>
      <c r="E29" s="77"/>
      <c r="F29" s="77"/>
      <c r="G29" s="77"/>
      <c r="H29" s="77"/>
      <c r="I29" s="77"/>
      <c r="J29" s="77">
        <v>847</v>
      </c>
      <c r="K29" s="77"/>
      <c r="L29" s="77"/>
      <c r="M29" s="85"/>
    </row>
    <row r="30" spans="1:13" s="98" customFormat="1" x14ac:dyDescent="0.25">
      <c r="A30" s="82">
        <v>19</v>
      </c>
      <c r="B30" s="78" t="s">
        <v>153</v>
      </c>
      <c r="C30" s="77">
        <f t="shared" si="1"/>
        <v>1533</v>
      </c>
      <c r="D30" s="77">
        <v>1533</v>
      </c>
      <c r="E30" s="77"/>
      <c r="F30" s="77"/>
      <c r="G30" s="77"/>
      <c r="H30" s="77"/>
      <c r="I30" s="77"/>
      <c r="J30" s="77"/>
      <c r="K30" s="77"/>
      <c r="L30" s="77"/>
      <c r="M30" s="195"/>
    </row>
    <row r="31" spans="1:13" x14ac:dyDescent="0.25">
      <c r="A31" s="82">
        <v>20</v>
      </c>
      <c r="B31" s="78" t="s">
        <v>154</v>
      </c>
      <c r="C31" s="77">
        <f t="shared" si="1"/>
        <v>377</v>
      </c>
      <c r="D31" s="77"/>
      <c r="E31" s="77"/>
      <c r="F31" s="77"/>
      <c r="G31" s="77"/>
      <c r="H31" s="77"/>
      <c r="I31" s="77"/>
      <c r="J31" s="77">
        <v>377</v>
      </c>
      <c r="K31" s="77"/>
      <c r="L31" s="77"/>
      <c r="M31" s="77"/>
    </row>
    <row r="32" spans="1:13" x14ac:dyDescent="0.25">
      <c r="A32" s="82">
        <v>21</v>
      </c>
      <c r="B32" s="78" t="s">
        <v>155</v>
      </c>
      <c r="C32" s="77">
        <f t="shared" si="1"/>
        <v>1258</v>
      </c>
      <c r="D32" s="77"/>
      <c r="E32" s="77"/>
      <c r="F32" s="77"/>
      <c r="G32" s="77"/>
      <c r="H32" s="77"/>
      <c r="I32" s="77"/>
      <c r="J32" s="77">
        <v>1258</v>
      </c>
      <c r="K32" s="77"/>
      <c r="L32" s="77"/>
      <c r="M32" s="77"/>
    </row>
    <row r="33" spans="1:13" x14ac:dyDescent="0.25">
      <c r="A33" s="82">
        <v>22</v>
      </c>
      <c r="B33" s="78" t="s">
        <v>156</v>
      </c>
      <c r="C33" s="77">
        <f>SUM(D33:M33)</f>
        <v>56394</v>
      </c>
      <c r="D33" s="77"/>
      <c r="E33" s="77"/>
      <c r="F33" s="77"/>
      <c r="G33" s="77"/>
      <c r="H33" s="77">
        <v>7394</v>
      </c>
      <c r="I33" s="77">
        <v>49000</v>
      </c>
      <c r="J33" s="77"/>
      <c r="K33" s="77"/>
      <c r="L33" s="77"/>
      <c r="M33" s="77"/>
    </row>
    <row r="34" spans="1:13" x14ac:dyDescent="0.25">
      <c r="A34" s="82">
        <v>23</v>
      </c>
      <c r="B34" s="78" t="s">
        <v>340</v>
      </c>
      <c r="C34" s="77">
        <f t="shared" si="1"/>
        <v>2289</v>
      </c>
      <c r="D34" s="77"/>
      <c r="E34" s="77"/>
      <c r="F34" s="77"/>
      <c r="G34" s="77"/>
      <c r="H34" s="77"/>
      <c r="I34" s="77">
        <v>2289</v>
      </c>
      <c r="J34" s="77"/>
      <c r="K34" s="77"/>
      <c r="L34" s="77"/>
      <c r="M34" s="77"/>
    </row>
    <row r="35" spans="1:13" s="5" customFormat="1" ht="41.25" customHeight="1" x14ac:dyDescent="0.25">
      <c r="A35" s="199">
        <v>24</v>
      </c>
      <c r="B35" s="79" t="s">
        <v>157</v>
      </c>
      <c r="C35" s="97">
        <f t="shared" si="1"/>
        <v>4500</v>
      </c>
      <c r="D35" s="97"/>
      <c r="E35" s="97"/>
      <c r="F35" s="97"/>
      <c r="G35" s="97"/>
      <c r="H35" s="97"/>
      <c r="I35" s="97">
        <v>4500</v>
      </c>
      <c r="J35" s="97"/>
      <c r="K35" s="97"/>
      <c r="L35" s="97"/>
      <c r="M35" s="97"/>
    </row>
    <row r="36" spans="1:13" s="5" customFormat="1" ht="28.5" customHeight="1" x14ac:dyDescent="0.25">
      <c r="A36" s="199">
        <v>25</v>
      </c>
      <c r="B36" s="79" t="s">
        <v>342</v>
      </c>
      <c r="C36" s="97">
        <f t="shared" si="1"/>
        <v>10000</v>
      </c>
      <c r="D36" s="97"/>
      <c r="E36" s="97"/>
      <c r="F36" s="97"/>
      <c r="G36" s="97"/>
      <c r="H36" s="97"/>
      <c r="I36" s="97">
        <v>10000</v>
      </c>
      <c r="J36" s="97"/>
      <c r="K36" s="97"/>
      <c r="L36" s="97"/>
      <c r="M36" s="97"/>
    </row>
    <row r="37" spans="1:13" x14ac:dyDescent="0.25">
      <c r="A37" s="82">
        <v>26</v>
      </c>
      <c r="B37" s="78" t="s">
        <v>158</v>
      </c>
      <c r="C37" s="77">
        <f t="shared" si="1"/>
        <v>5003</v>
      </c>
      <c r="D37" s="77"/>
      <c r="E37" s="77"/>
      <c r="F37" s="77"/>
      <c r="G37" s="77">
        <v>5003</v>
      </c>
      <c r="H37" s="77"/>
      <c r="I37" s="77"/>
      <c r="J37" s="77"/>
      <c r="K37" s="77"/>
      <c r="L37" s="77"/>
      <c r="M37" s="77"/>
    </row>
    <row r="38" spans="1:13" x14ac:dyDescent="0.25">
      <c r="A38" s="82">
        <v>27</v>
      </c>
      <c r="B38" s="78" t="s">
        <v>159</v>
      </c>
      <c r="C38" s="77">
        <f t="shared" si="1"/>
        <v>2350</v>
      </c>
      <c r="D38" s="77"/>
      <c r="E38" s="77"/>
      <c r="F38" s="77"/>
      <c r="G38" s="77">
        <v>2350</v>
      </c>
      <c r="H38" s="77"/>
      <c r="I38" s="77"/>
      <c r="J38" s="77"/>
      <c r="K38" s="77"/>
      <c r="L38" s="77"/>
      <c r="M38" s="77"/>
    </row>
    <row r="39" spans="1:13" s="122" customFormat="1" ht="53.25" customHeight="1" x14ac:dyDescent="0.25">
      <c r="A39" s="199">
        <v>28</v>
      </c>
      <c r="B39" s="79" t="s">
        <v>303</v>
      </c>
      <c r="C39" s="97">
        <f>SUM(D39:M39)</f>
        <v>1000</v>
      </c>
      <c r="D39" s="97"/>
      <c r="E39" s="97"/>
      <c r="F39" s="97"/>
      <c r="G39" s="97"/>
      <c r="H39" s="97"/>
      <c r="I39" s="97"/>
      <c r="J39" s="97"/>
      <c r="K39" s="97"/>
      <c r="L39" s="97"/>
      <c r="M39" s="97">
        <v>1000</v>
      </c>
    </row>
    <row r="40" spans="1:13" s="122" customFormat="1" ht="27.75" customHeight="1" x14ac:dyDescent="0.25">
      <c r="A40" s="199">
        <v>29</v>
      </c>
      <c r="B40" s="79" t="s">
        <v>341</v>
      </c>
      <c r="C40" s="97">
        <f>SUM(D40:M40)</f>
        <v>500</v>
      </c>
      <c r="D40" s="97"/>
      <c r="E40" s="97"/>
      <c r="F40" s="97"/>
      <c r="G40" s="97"/>
      <c r="H40" s="97"/>
      <c r="I40" s="97"/>
      <c r="J40" s="97"/>
      <c r="K40" s="97"/>
      <c r="L40" s="97"/>
      <c r="M40" s="97">
        <v>500</v>
      </c>
    </row>
    <row r="41" spans="1:13" s="98" customFormat="1" x14ac:dyDescent="0.25">
      <c r="A41" s="82">
        <v>30</v>
      </c>
      <c r="B41" s="78" t="s">
        <v>160</v>
      </c>
      <c r="C41" s="77">
        <f t="shared" si="1"/>
        <v>16830</v>
      </c>
      <c r="D41" s="77"/>
      <c r="E41" s="77"/>
      <c r="F41" s="77"/>
      <c r="G41" s="77"/>
      <c r="H41" s="77"/>
      <c r="I41" s="77"/>
      <c r="J41" s="77"/>
      <c r="K41" s="77"/>
      <c r="L41" s="77"/>
      <c r="M41" s="77">
        <v>16830</v>
      </c>
    </row>
    <row r="42" spans="1:13" s="122" customFormat="1" ht="25.5" x14ac:dyDescent="0.25">
      <c r="A42" s="199">
        <v>31</v>
      </c>
      <c r="B42" s="79" t="s">
        <v>343</v>
      </c>
      <c r="C42" s="97">
        <f t="shared" si="1"/>
        <v>14146</v>
      </c>
      <c r="D42" s="97"/>
      <c r="E42" s="97"/>
      <c r="F42" s="97"/>
      <c r="G42" s="97"/>
      <c r="H42" s="97">
        <v>14146</v>
      </c>
      <c r="I42" s="97"/>
      <c r="J42" s="97"/>
      <c r="K42" s="97"/>
      <c r="L42" s="97"/>
      <c r="M42" s="97"/>
    </row>
    <row r="43" spans="1:13" s="201" customFormat="1" ht="25.5" x14ac:dyDescent="0.25">
      <c r="A43" s="509">
        <v>32</v>
      </c>
      <c r="B43" s="510" t="s">
        <v>344</v>
      </c>
      <c r="C43" s="511">
        <f t="shared" si="1"/>
        <v>15362</v>
      </c>
      <c r="D43" s="511">
        <v>15362</v>
      </c>
      <c r="E43" s="511"/>
      <c r="F43" s="511"/>
      <c r="G43" s="511"/>
      <c r="H43" s="511"/>
      <c r="I43" s="511"/>
      <c r="J43" s="511"/>
      <c r="K43" s="511"/>
      <c r="L43" s="511"/>
      <c r="M43" s="511"/>
    </row>
    <row r="44" spans="1:13" s="122" customFormat="1" ht="25.5" x14ac:dyDescent="0.25">
      <c r="A44" s="199">
        <v>33</v>
      </c>
      <c r="B44" s="79" t="s">
        <v>345</v>
      </c>
      <c r="C44" s="97">
        <f t="shared" si="1"/>
        <v>3800</v>
      </c>
      <c r="D44" s="97"/>
      <c r="E44" s="97">
        <v>3800</v>
      </c>
      <c r="F44" s="97"/>
      <c r="G44" s="97"/>
      <c r="H44" s="97"/>
      <c r="I44" s="97"/>
      <c r="J44" s="97"/>
      <c r="K44" s="97"/>
      <c r="L44" s="97"/>
      <c r="M44" s="97"/>
    </row>
    <row r="45" spans="1:13" ht="17.25" customHeight="1" x14ac:dyDescent="0.25">
      <c r="A45" s="82">
        <v>34</v>
      </c>
      <c r="B45" s="78" t="s">
        <v>297</v>
      </c>
      <c r="C45" s="77">
        <f t="shared" si="1"/>
        <v>30000</v>
      </c>
      <c r="D45" s="34"/>
      <c r="E45" s="34"/>
      <c r="F45" s="34"/>
      <c r="G45" s="34"/>
      <c r="H45" s="34"/>
      <c r="I45" s="77">
        <v>30000</v>
      </c>
      <c r="J45" s="34"/>
      <c r="K45" s="34"/>
      <c r="L45" s="34"/>
      <c r="M45" s="32"/>
    </row>
    <row r="46" spans="1:13" x14ac:dyDescent="0.25">
      <c r="A46" s="82">
        <v>35</v>
      </c>
      <c r="B46" s="78" t="s">
        <v>161</v>
      </c>
      <c r="C46" s="77">
        <f t="shared" si="1"/>
        <v>5000</v>
      </c>
      <c r="D46" s="77"/>
      <c r="E46" s="77"/>
      <c r="F46" s="77"/>
      <c r="G46" s="77"/>
      <c r="H46" s="77"/>
      <c r="I46" s="77"/>
      <c r="J46" s="77">
        <v>5000</v>
      </c>
      <c r="K46" s="77"/>
      <c r="L46" s="77"/>
      <c r="M46" s="77"/>
    </row>
    <row r="48" spans="1:13" x14ac:dyDescent="0.25">
      <c r="H48" s="80"/>
      <c r="I48" s="80"/>
      <c r="J48" s="200"/>
      <c r="K48" s="80"/>
      <c r="L48" s="80"/>
      <c r="M48" s="81"/>
    </row>
    <row r="49" spans="8:13" x14ac:dyDescent="0.25">
      <c r="H49" s="80"/>
      <c r="I49" s="80"/>
      <c r="J49" s="80"/>
      <c r="K49" s="80"/>
      <c r="L49" s="80"/>
      <c r="M49" s="81"/>
    </row>
    <row r="50" spans="8:13" x14ac:dyDescent="0.25">
      <c r="H50" s="80"/>
      <c r="I50" s="80"/>
      <c r="J50" s="80"/>
      <c r="K50" s="80"/>
      <c r="L50" s="80"/>
      <c r="M50" s="81"/>
    </row>
    <row r="51" spans="8:13" x14ac:dyDescent="0.25">
      <c r="H51" s="80"/>
      <c r="I51" s="80"/>
      <c r="J51" s="80"/>
      <c r="K51" s="80"/>
      <c r="L51" s="80"/>
      <c r="M51" s="81"/>
    </row>
    <row r="52" spans="8:13" x14ac:dyDescent="0.25">
      <c r="H52" s="80"/>
      <c r="I52" s="80"/>
      <c r="J52" s="80"/>
      <c r="K52" s="80"/>
      <c r="L52" s="80"/>
      <c r="M52" s="81"/>
    </row>
    <row r="53" spans="8:13" x14ac:dyDescent="0.25">
      <c r="H53" s="80"/>
      <c r="I53" s="80"/>
      <c r="J53" s="80"/>
      <c r="K53" s="80"/>
      <c r="L53" s="80"/>
      <c r="M53" s="81"/>
    </row>
    <row r="54" spans="8:13" x14ac:dyDescent="0.25">
      <c r="H54" s="80"/>
      <c r="I54" s="80"/>
      <c r="J54" s="80"/>
      <c r="K54" s="80"/>
      <c r="L54" s="80"/>
      <c r="M54" s="81"/>
    </row>
    <row r="55" spans="8:13" x14ac:dyDescent="0.25">
      <c r="H55" s="80"/>
      <c r="I55" s="80"/>
      <c r="J55" s="80"/>
      <c r="K55" s="80"/>
      <c r="L55" s="80"/>
      <c r="M55" s="81"/>
    </row>
  </sheetData>
  <mergeCells count="20">
    <mergeCell ref="A7:A9"/>
    <mergeCell ref="L8:L9"/>
    <mergeCell ref="B7:B9"/>
    <mergeCell ref="C7:C9"/>
    <mergeCell ref="D8:D9"/>
    <mergeCell ref="E8:E9"/>
    <mergeCell ref="F8:F9"/>
    <mergeCell ref="G8:G9"/>
    <mergeCell ref="J2:M2"/>
    <mergeCell ref="M8:M9"/>
    <mergeCell ref="D7:M7"/>
    <mergeCell ref="A4:M4"/>
    <mergeCell ref="A5:M5"/>
    <mergeCell ref="J6:M6"/>
    <mergeCell ref="A2:C2"/>
    <mergeCell ref="A3:C3"/>
    <mergeCell ref="H8:H9"/>
    <mergeCell ref="I8:I9"/>
    <mergeCell ref="J8:J9"/>
    <mergeCell ref="K8:K9"/>
  </mergeCells>
  <pageMargins left="0.66" right="0.25" top="0.5" bottom="0.49" header="0.25" footer="0.27"/>
  <pageSetup paperSize="9" scale="96"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3"/>
  <sheetViews>
    <sheetView workbookViewId="0">
      <selection activeCell="A6" sqref="A6:L6"/>
    </sheetView>
  </sheetViews>
  <sheetFormatPr defaultRowHeight="15.75" x14ac:dyDescent="0.25"/>
  <cols>
    <col min="1" max="1" width="6.7109375" style="2" customWidth="1"/>
    <col min="2" max="2" width="23.42578125" style="2" customWidth="1"/>
    <col min="3" max="3" width="11.28515625" style="2" customWidth="1"/>
    <col min="4" max="4" width="10.5703125" style="2" customWidth="1"/>
    <col min="5" max="5" width="11.28515625" style="2" customWidth="1"/>
    <col min="6" max="6" width="13.5703125" style="2" customWidth="1"/>
    <col min="7" max="7" width="11" style="2" customWidth="1"/>
    <col min="8" max="9" width="11.28515625" style="2" customWidth="1"/>
    <col min="10" max="10" width="10.5703125" style="2" customWidth="1"/>
    <col min="11" max="11" width="11.140625" style="2" customWidth="1"/>
    <col min="12" max="12" width="10.42578125" style="2" customWidth="1"/>
    <col min="13" max="16384" width="9.140625" style="2"/>
  </cols>
  <sheetData>
    <row r="1" spans="1:17" x14ac:dyDescent="0.25">
      <c r="A1" s="536" t="s">
        <v>415</v>
      </c>
      <c r="B1" s="536"/>
      <c r="C1" s="536" t="s">
        <v>430</v>
      </c>
      <c r="D1" s="536"/>
      <c r="E1" s="536"/>
      <c r="F1" s="536"/>
      <c r="G1" s="536"/>
      <c r="H1" s="536"/>
      <c r="I1" s="536"/>
      <c r="J1" s="536"/>
      <c r="K1" s="536"/>
      <c r="L1" s="536"/>
    </row>
    <row r="2" spans="1:17" ht="15.75" customHeight="1" x14ac:dyDescent="0.25">
      <c r="A2" s="537" t="s">
        <v>416</v>
      </c>
      <c r="B2" s="537"/>
      <c r="C2" s="629" t="s">
        <v>417</v>
      </c>
      <c r="D2" s="629"/>
      <c r="E2" s="629"/>
      <c r="F2" s="629"/>
      <c r="G2" s="629"/>
      <c r="H2" s="629"/>
      <c r="I2" s="629"/>
      <c r="J2" s="629"/>
      <c r="K2" s="629"/>
      <c r="L2" s="629"/>
    </row>
    <row r="3" spans="1:17" x14ac:dyDescent="0.25">
      <c r="A3" s="630" t="s">
        <v>431</v>
      </c>
      <c r="B3" s="537"/>
      <c r="C3" s="631" t="s">
        <v>432</v>
      </c>
      <c r="D3" s="631"/>
      <c r="E3" s="631"/>
      <c r="F3" s="631"/>
      <c r="G3" s="631"/>
      <c r="H3" s="631"/>
      <c r="I3" s="631"/>
      <c r="J3" s="631"/>
      <c r="K3" s="631"/>
      <c r="L3" s="631"/>
    </row>
    <row r="4" spans="1:17" x14ac:dyDescent="0.25">
      <c r="A4" s="632"/>
      <c r="B4" s="533"/>
      <c r="C4" s="633"/>
      <c r="D4" s="633"/>
      <c r="E4" s="633"/>
      <c r="F4" s="633"/>
      <c r="G4" s="633"/>
      <c r="H4" s="633"/>
      <c r="I4" s="633"/>
      <c r="J4" s="633"/>
      <c r="K4" s="633"/>
      <c r="L4" s="633"/>
    </row>
    <row r="5" spans="1:17" ht="18.75" x14ac:dyDescent="0.3">
      <c r="A5" s="543" t="s">
        <v>435</v>
      </c>
      <c r="B5" s="543"/>
      <c r="C5" s="543"/>
      <c r="D5" s="543"/>
      <c r="E5" s="543"/>
      <c r="F5" s="543"/>
      <c r="G5" s="543"/>
      <c r="H5" s="543"/>
      <c r="I5" s="543"/>
      <c r="J5" s="543"/>
      <c r="K5" s="543"/>
      <c r="L5" s="543"/>
    </row>
    <row r="6" spans="1:17" ht="18" customHeight="1" x14ac:dyDescent="0.25">
      <c r="A6" s="537" t="s">
        <v>348</v>
      </c>
      <c r="B6" s="537"/>
      <c r="C6" s="537"/>
      <c r="D6" s="537"/>
      <c r="E6" s="537"/>
      <c r="F6" s="537"/>
      <c r="G6" s="537"/>
      <c r="H6" s="537"/>
      <c r="I6" s="537"/>
      <c r="J6" s="537"/>
      <c r="K6" s="537"/>
      <c r="L6" s="537"/>
      <c r="M6" s="57"/>
      <c r="N6" s="57"/>
      <c r="O6" s="57"/>
      <c r="P6" s="57"/>
      <c r="Q6" s="57"/>
    </row>
    <row r="7" spans="1:17" ht="18.75" x14ac:dyDescent="0.25">
      <c r="A7" s="542" t="s">
        <v>419</v>
      </c>
      <c r="B7" s="542"/>
      <c r="C7" s="542"/>
      <c r="D7" s="542"/>
      <c r="E7" s="542"/>
      <c r="F7" s="542"/>
      <c r="G7" s="542"/>
      <c r="H7" s="542"/>
      <c r="I7" s="542"/>
      <c r="J7" s="542"/>
      <c r="K7" s="542"/>
      <c r="L7" s="542"/>
      <c r="M7" s="20"/>
      <c r="N7" s="20"/>
      <c r="O7" s="20"/>
      <c r="P7" s="20"/>
      <c r="Q7" s="20"/>
    </row>
    <row r="8" spans="1:17" ht="18.75" x14ac:dyDescent="0.25">
      <c r="A8" s="626" t="s">
        <v>422</v>
      </c>
      <c r="B8" s="542"/>
      <c r="C8" s="542"/>
      <c r="D8" s="542"/>
      <c r="E8" s="542"/>
      <c r="F8" s="542"/>
      <c r="G8" s="542"/>
      <c r="H8" s="542"/>
      <c r="I8" s="542"/>
      <c r="J8" s="542"/>
      <c r="K8" s="542"/>
      <c r="L8" s="542"/>
      <c r="M8" s="20"/>
      <c r="N8" s="20"/>
      <c r="O8" s="20"/>
      <c r="P8" s="20"/>
      <c r="Q8" s="20"/>
    </row>
    <row r="9" spans="1:17" x14ac:dyDescent="0.25">
      <c r="K9" s="540" t="s">
        <v>294</v>
      </c>
      <c r="L9" s="540"/>
    </row>
    <row r="10" spans="1:17" s="5" customFormat="1" ht="45.75" customHeight="1" x14ac:dyDescent="0.25">
      <c r="A10" s="569" t="s">
        <v>1</v>
      </c>
      <c r="B10" s="569" t="s">
        <v>111</v>
      </c>
      <c r="C10" s="569" t="s">
        <v>112</v>
      </c>
      <c r="D10" s="569" t="s">
        <v>188</v>
      </c>
      <c r="E10" s="569"/>
      <c r="F10" s="569"/>
      <c r="G10" s="574" t="s">
        <v>199</v>
      </c>
      <c r="H10" s="575"/>
      <c r="I10" s="576"/>
      <c r="J10" s="569" t="s">
        <v>113</v>
      </c>
      <c r="K10" s="569" t="s">
        <v>114</v>
      </c>
      <c r="L10" s="569" t="s">
        <v>200</v>
      </c>
    </row>
    <row r="11" spans="1:17" s="5" customFormat="1" ht="15.75" customHeight="1" x14ac:dyDescent="0.25">
      <c r="A11" s="569"/>
      <c r="B11" s="569"/>
      <c r="C11" s="569"/>
      <c r="D11" s="569" t="s">
        <v>115</v>
      </c>
      <c r="E11" s="569" t="s">
        <v>30</v>
      </c>
      <c r="F11" s="569"/>
      <c r="G11" s="572" t="s">
        <v>118</v>
      </c>
      <c r="H11" s="570" t="s">
        <v>117</v>
      </c>
      <c r="I11" s="571"/>
      <c r="J11" s="569"/>
      <c r="K11" s="569"/>
      <c r="L11" s="569"/>
    </row>
    <row r="12" spans="1:17" s="5" customFormat="1" ht="105.75" customHeight="1" x14ac:dyDescent="0.25">
      <c r="A12" s="569"/>
      <c r="B12" s="569"/>
      <c r="C12" s="569"/>
      <c r="D12" s="569"/>
      <c r="E12" s="103" t="s">
        <v>290</v>
      </c>
      <c r="F12" s="103" t="s">
        <v>291</v>
      </c>
      <c r="G12" s="573"/>
      <c r="H12" s="60" t="s">
        <v>116</v>
      </c>
      <c r="I12" s="60" t="s">
        <v>91</v>
      </c>
      <c r="J12" s="569"/>
      <c r="K12" s="569"/>
      <c r="L12" s="569"/>
    </row>
    <row r="13" spans="1:17" x14ac:dyDescent="0.25">
      <c r="A13" s="58" t="s">
        <v>5</v>
      </c>
      <c r="B13" s="58" t="s">
        <v>6</v>
      </c>
      <c r="C13" s="58">
        <v>1</v>
      </c>
      <c r="D13" s="58">
        <v>2</v>
      </c>
      <c r="E13" s="58">
        <v>3</v>
      </c>
      <c r="F13" s="58">
        <v>4</v>
      </c>
      <c r="G13" s="58">
        <v>5</v>
      </c>
      <c r="H13" s="58" t="s">
        <v>119</v>
      </c>
      <c r="I13" s="58" t="s">
        <v>120</v>
      </c>
      <c r="J13" s="58">
        <v>6</v>
      </c>
      <c r="K13" s="58">
        <v>7</v>
      </c>
      <c r="L13" s="58">
        <v>8</v>
      </c>
    </row>
    <row r="14" spans="1:17" s="8" customFormat="1" x14ac:dyDescent="0.25">
      <c r="A14" s="59"/>
      <c r="B14" s="59" t="s">
        <v>79</v>
      </c>
      <c r="C14" s="33">
        <f>SUM(C15:C23)</f>
        <v>84876.021999999997</v>
      </c>
      <c r="D14" s="33">
        <f>SUM(D15:D23)</f>
        <v>9775</v>
      </c>
      <c r="E14" s="33">
        <f t="shared" ref="E14:F14" si="0">SUM(E15:E23)</f>
        <v>1580</v>
      </c>
      <c r="F14" s="33">
        <f t="shared" si="0"/>
        <v>8195</v>
      </c>
      <c r="G14" s="33">
        <f>SUM(G15:G23)</f>
        <v>75101.021999999997</v>
      </c>
      <c r="H14" s="33">
        <f>SUM(H15:H23)</f>
        <v>37481.021999999997</v>
      </c>
      <c r="I14" s="33">
        <f>SUM(I15:I23)</f>
        <v>37620</v>
      </c>
      <c r="J14" s="33">
        <f>SUM(J15:J23)</f>
        <v>0</v>
      </c>
      <c r="K14" s="33">
        <f t="shared" ref="K14" si="1">SUM(K15:K23)</f>
        <v>0</v>
      </c>
      <c r="L14" s="33">
        <f>SUM(L15:L23)</f>
        <v>84876.021999999997</v>
      </c>
    </row>
    <row r="15" spans="1:17" x14ac:dyDescent="0.25">
      <c r="A15" s="58">
        <v>1</v>
      </c>
      <c r="B15" s="86" t="s">
        <v>165</v>
      </c>
      <c r="C15" s="31">
        <f>D15+G15</f>
        <v>11735</v>
      </c>
      <c r="D15" s="31">
        <f>E15+F15</f>
        <v>2660</v>
      </c>
      <c r="E15" s="31">
        <v>330</v>
      </c>
      <c r="F15" s="31">
        <v>2330</v>
      </c>
      <c r="G15" s="31">
        <f>H15+I15</f>
        <v>9075</v>
      </c>
      <c r="H15" s="31">
        <v>3665</v>
      </c>
      <c r="I15" s="31">
        <v>5410</v>
      </c>
      <c r="J15" s="33">
        <v>0</v>
      </c>
      <c r="K15" s="33">
        <v>0</v>
      </c>
      <c r="L15" s="31">
        <f>C15</f>
        <v>11735</v>
      </c>
    </row>
    <row r="16" spans="1:17" x14ac:dyDescent="0.25">
      <c r="A16" s="58">
        <v>2</v>
      </c>
      <c r="B16" s="86" t="s">
        <v>166</v>
      </c>
      <c r="C16" s="31">
        <f t="shared" ref="C16:C23" si="2">D16+G16</f>
        <v>12152</v>
      </c>
      <c r="D16" s="31">
        <f t="shared" ref="D16:D23" si="3">E16+F16</f>
        <v>2085</v>
      </c>
      <c r="E16" s="31">
        <v>245</v>
      </c>
      <c r="F16" s="31">
        <v>1840</v>
      </c>
      <c r="G16" s="31">
        <f t="shared" ref="G16:G23" si="4">H16+I16</f>
        <v>10067</v>
      </c>
      <c r="H16" s="31">
        <v>3413</v>
      </c>
      <c r="I16" s="31">
        <v>6654</v>
      </c>
      <c r="J16" s="33">
        <v>0</v>
      </c>
      <c r="K16" s="33">
        <v>0</v>
      </c>
      <c r="L16" s="31">
        <f t="shared" ref="L16:L23" si="5">C16</f>
        <v>12152</v>
      </c>
    </row>
    <row r="17" spans="1:12" x14ac:dyDescent="0.25">
      <c r="A17" s="58">
        <v>3</v>
      </c>
      <c r="B17" s="86" t="s">
        <v>167</v>
      </c>
      <c r="C17" s="31">
        <f t="shared" si="2"/>
        <v>8029.5959999999995</v>
      </c>
      <c r="D17" s="31">
        <f t="shared" si="3"/>
        <v>206</v>
      </c>
      <c r="E17" s="31">
        <v>100</v>
      </c>
      <c r="F17" s="31">
        <v>106</v>
      </c>
      <c r="G17" s="31">
        <f t="shared" si="4"/>
        <v>7823.5959999999995</v>
      </c>
      <c r="H17" s="31">
        <f>4230596/1000</f>
        <v>4230.5959999999995</v>
      </c>
      <c r="I17" s="31">
        <v>3593</v>
      </c>
      <c r="J17" s="33">
        <v>0</v>
      </c>
      <c r="K17" s="33">
        <v>0</v>
      </c>
      <c r="L17" s="31">
        <f t="shared" si="5"/>
        <v>8029.5959999999995</v>
      </c>
    </row>
    <row r="18" spans="1:12" x14ac:dyDescent="0.25">
      <c r="A18" s="58">
        <v>4</v>
      </c>
      <c r="B18" s="86" t="s">
        <v>168</v>
      </c>
      <c r="C18" s="31">
        <f t="shared" si="2"/>
        <v>6197</v>
      </c>
      <c r="D18" s="31">
        <f t="shared" si="3"/>
        <v>138</v>
      </c>
      <c r="E18" s="31">
        <v>85</v>
      </c>
      <c r="F18" s="31">
        <v>53</v>
      </c>
      <c r="G18" s="31">
        <f t="shared" si="4"/>
        <v>6059</v>
      </c>
      <c r="H18" s="31">
        <v>3758</v>
      </c>
      <c r="I18" s="31">
        <v>2301</v>
      </c>
      <c r="J18" s="33">
        <v>0</v>
      </c>
      <c r="K18" s="33">
        <v>0</v>
      </c>
      <c r="L18" s="31">
        <f t="shared" si="5"/>
        <v>6197</v>
      </c>
    </row>
    <row r="19" spans="1:12" x14ac:dyDescent="0.25">
      <c r="A19" s="58">
        <v>5</v>
      </c>
      <c r="B19" s="86" t="s">
        <v>201</v>
      </c>
      <c r="C19" s="31">
        <f t="shared" si="2"/>
        <v>12511</v>
      </c>
      <c r="D19" s="31">
        <f t="shared" si="3"/>
        <v>695</v>
      </c>
      <c r="E19" s="31">
        <v>230</v>
      </c>
      <c r="F19" s="31">
        <v>465</v>
      </c>
      <c r="G19" s="31">
        <f t="shared" si="4"/>
        <v>11816</v>
      </c>
      <c r="H19" s="31">
        <v>5531</v>
      </c>
      <c r="I19" s="31">
        <v>6285</v>
      </c>
      <c r="J19" s="33">
        <v>0</v>
      </c>
      <c r="K19" s="33">
        <v>0</v>
      </c>
      <c r="L19" s="31">
        <f t="shared" si="5"/>
        <v>12511</v>
      </c>
    </row>
    <row r="20" spans="1:12" x14ac:dyDescent="0.25">
      <c r="A20" s="58">
        <v>6</v>
      </c>
      <c r="B20" s="86" t="s">
        <v>202</v>
      </c>
      <c r="C20" s="31">
        <f t="shared" si="2"/>
        <v>12016.425999999999</v>
      </c>
      <c r="D20" s="31">
        <f t="shared" si="3"/>
        <v>1170</v>
      </c>
      <c r="E20" s="31">
        <v>140</v>
      </c>
      <c r="F20" s="31">
        <v>1030</v>
      </c>
      <c r="G20" s="31">
        <f>H20+I20</f>
        <v>10846.425999999999</v>
      </c>
      <c r="H20" s="31">
        <f>(5291426/1000)</f>
        <v>5291.4260000000004</v>
      </c>
      <c r="I20" s="31">
        <v>5555</v>
      </c>
      <c r="J20" s="33">
        <v>0</v>
      </c>
      <c r="K20" s="33">
        <v>0</v>
      </c>
      <c r="L20" s="31">
        <f t="shared" si="5"/>
        <v>12016.425999999999</v>
      </c>
    </row>
    <row r="21" spans="1:12" x14ac:dyDescent="0.25">
      <c r="A21" s="58">
        <v>7</v>
      </c>
      <c r="B21" s="87" t="s">
        <v>203</v>
      </c>
      <c r="C21" s="31">
        <f t="shared" si="2"/>
        <v>7172</v>
      </c>
      <c r="D21" s="31">
        <f t="shared" si="3"/>
        <v>606</v>
      </c>
      <c r="E21" s="31">
        <v>105</v>
      </c>
      <c r="F21" s="31">
        <v>501</v>
      </c>
      <c r="G21" s="31">
        <f t="shared" si="4"/>
        <v>6566</v>
      </c>
      <c r="H21" s="31">
        <v>4124</v>
      </c>
      <c r="I21" s="31">
        <v>2442</v>
      </c>
      <c r="J21" s="33">
        <v>0</v>
      </c>
      <c r="K21" s="33">
        <v>0</v>
      </c>
      <c r="L21" s="31">
        <f t="shared" si="5"/>
        <v>7172</v>
      </c>
    </row>
    <row r="22" spans="1:12" x14ac:dyDescent="0.25">
      <c r="A22" s="58">
        <v>8</v>
      </c>
      <c r="B22" s="87" t="s">
        <v>204</v>
      </c>
      <c r="C22" s="31">
        <f t="shared" si="2"/>
        <v>7051</v>
      </c>
      <c r="D22" s="31">
        <f t="shared" si="3"/>
        <v>415</v>
      </c>
      <c r="E22" s="31">
        <v>45</v>
      </c>
      <c r="F22" s="31">
        <v>370</v>
      </c>
      <c r="G22" s="31">
        <f t="shared" si="4"/>
        <v>6636</v>
      </c>
      <c r="H22" s="31">
        <v>3954</v>
      </c>
      <c r="I22" s="31">
        <v>2682</v>
      </c>
      <c r="J22" s="33">
        <v>0</v>
      </c>
      <c r="K22" s="33">
        <v>0</v>
      </c>
      <c r="L22" s="31">
        <f t="shared" si="5"/>
        <v>7051</v>
      </c>
    </row>
    <row r="23" spans="1:12" x14ac:dyDescent="0.25">
      <c r="A23" s="58">
        <v>9</v>
      </c>
      <c r="B23" s="88" t="s">
        <v>169</v>
      </c>
      <c r="C23" s="31">
        <f t="shared" si="2"/>
        <v>8012</v>
      </c>
      <c r="D23" s="31">
        <f t="shared" si="3"/>
        <v>1800</v>
      </c>
      <c r="E23" s="31">
        <v>300</v>
      </c>
      <c r="F23" s="31">
        <v>1500</v>
      </c>
      <c r="G23" s="31">
        <f t="shared" si="4"/>
        <v>6212</v>
      </c>
      <c r="H23" s="31">
        <v>3514</v>
      </c>
      <c r="I23" s="31">
        <v>2698</v>
      </c>
      <c r="J23" s="33">
        <v>0</v>
      </c>
      <c r="K23" s="33">
        <v>0</v>
      </c>
      <c r="L23" s="31">
        <f t="shared" si="5"/>
        <v>8012</v>
      </c>
    </row>
  </sheetData>
  <mergeCells count="23">
    <mergeCell ref="G11:G12"/>
    <mergeCell ref="G10:I10"/>
    <mergeCell ref="A1:B1"/>
    <mergeCell ref="C1:L1"/>
    <mergeCell ref="A2:B2"/>
    <mergeCell ref="C2:L2"/>
    <mergeCell ref="A3:B3"/>
    <mergeCell ref="C3:L3"/>
    <mergeCell ref="A5:L5"/>
    <mergeCell ref="A8:L8"/>
    <mergeCell ref="A6:L6"/>
    <mergeCell ref="K10:K12"/>
    <mergeCell ref="L10:L12"/>
    <mergeCell ref="D11:D12"/>
    <mergeCell ref="E11:F11"/>
    <mergeCell ref="A7:L7"/>
    <mergeCell ref="K9:L9"/>
    <mergeCell ref="A10:A12"/>
    <mergeCell ref="B10:B12"/>
    <mergeCell ref="C10:C12"/>
    <mergeCell ref="D10:F10"/>
    <mergeCell ref="J10:J12"/>
    <mergeCell ref="H11:I11"/>
  </mergeCells>
  <pageMargins left="0.19685039370078741" right="0.19685039370078741" top="0.59055118110236227" bottom="0.59055118110236227" header="0.11811023622047245" footer="0.118110236220472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69</vt:lpstr>
      <vt:lpstr>01</vt:lpstr>
      <vt:lpstr>02</vt:lpstr>
      <vt:lpstr>03</vt:lpstr>
      <vt:lpstr>73</vt:lpstr>
      <vt:lpstr>04</vt:lpstr>
      <vt:lpstr>75</vt:lpstr>
      <vt:lpstr>76</vt:lpstr>
      <vt:lpstr>05</vt:lpstr>
      <vt:lpstr>06</vt:lpstr>
      <vt:lpstr>80a</vt:lpstr>
      <vt:lpstr>80b</vt:lpstr>
      <vt:lpstr>07</vt:lpstr>
      <vt:lpstr>'02'!Print_Titles</vt:lpstr>
      <vt:lpstr>'03'!Print_Titles</vt:lpstr>
      <vt:lpstr>'04'!Print_Titles</vt:lpstr>
      <vt:lpstr>'76'!Print_Titles</vt:lpstr>
      <vt:lpstr>'80a'!Print_Titles</vt:lpstr>
      <vt:lpstr>'80b'!Print_Titles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dc:creator>
  <cp:lastModifiedBy>Windows User</cp:lastModifiedBy>
  <cp:lastPrinted>2020-01-02T02:35:03Z</cp:lastPrinted>
  <dcterms:created xsi:type="dcterms:W3CDTF">2017-11-09T12:34:04Z</dcterms:created>
  <dcterms:modified xsi:type="dcterms:W3CDTF">2020-01-02T03:16:24Z</dcterms:modified>
</cp:coreProperties>
</file>